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72" windowWidth="21828" windowHeight="9276"/>
  </bookViews>
  <sheets>
    <sheet name="ADMTVA (a) LDF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 LDF'!$B$1:$H$249</definedName>
    <definedName name="FACTOR">[1]ENTORNO!$D$13</definedName>
    <definedName name="Factor_de_Actualizacion_para_llevar_a_pesos_constantes_los">"B/G"</definedName>
    <definedName name="_xlnm.Print_Titles" localSheetId="0">'ADMTVA (a) LDF'!$1:$12</definedName>
  </definedNames>
  <calcPr calcId="145621"/>
</workbook>
</file>

<file path=xl/calcChain.xml><?xml version="1.0" encoding="utf-8"?>
<calcChain xmlns="http://schemas.openxmlformats.org/spreadsheetml/2006/main">
  <c r="C246" i="1" l="1"/>
  <c r="H246" i="1"/>
  <c r="G246" i="1"/>
  <c r="F246" i="1"/>
  <c r="D245" i="1"/>
  <c r="D244" i="1"/>
  <c r="D243" i="1"/>
  <c r="D242" i="1"/>
  <c r="D241" i="1"/>
  <c r="D240" i="1"/>
  <c r="D239" i="1"/>
  <c r="D238" i="1"/>
  <c r="D237" i="1"/>
  <c r="D236" i="1"/>
  <c r="D235" i="1"/>
  <c r="H234" i="1"/>
  <c r="G234" i="1"/>
  <c r="G233" i="1" s="1"/>
  <c r="G232" i="1" s="1"/>
  <c r="G231" i="1" s="1"/>
  <c r="G230" i="1" s="1"/>
  <c r="F234" i="1"/>
  <c r="E234" i="1"/>
  <c r="E233" i="1" s="1"/>
  <c r="C234" i="1"/>
  <c r="C233" i="1" s="1"/>
  <c r="H233" i="1"/>
  <c r="H232" i="1" s="1"/>
  <c r="H231" i="1" s="1"/>
  <c r="H230" i="1" s="1"/>
  <c r="F233" i="1"/>
  <c r="F232" i="1"/>
  <c r="F231" i="1" s="1"/>
  <c r="F230" i="1" s="1"/>
  <c r="D228" i="1"/>
  <c r="D227" i="1" s="1"/>
  <c r="D226" i="1" s="1"/>
  <c r="D225" i="1" s="1"/>
  <c r="D223" i="1" s="1"/>
  <c r="H227" i="1"/>
  <c r="H226" i="1" s="1"/>
  <c r="H225" i="1" s="1"/>
  <c r="H223" i="1" s="1"/>
  <c r="G227" i="1"/>
  <c r="F227" i="1"/>
  <c r="E227" i="1"/>
  <c r="C227" i="1"/>
  <c r="C226" i="1" s="1"/>
  <c r="C225" i="1" s="1"/>
  <c r="C223" i="1" s="1"/>
  <c r="G226" i="1"/>
  <c r="G225" i="1" s="1"/>
  <c r="G223" i="1" s="1"/>
  <c r="F226" i="1"/>
  <c r="F225" i="1" s="1"/>
  <c r="F223" i="1" s="1"/>
  <c r="E226" i="1"/>
  <c r="E225" i="1"/>
  <c r="E223" i="1" s="1"/>
  <c r="D221" i="1"/>
  <c r="D220" i="1"/>
  <c r="D219" i="1"/>
  <c r="H218" i="1"/>
  <c r="H217" i="1" s="1"/>
  <c r="H216" i="1" s="1"/>
  <c r="G218" i="1"/>
  <c r="G217" i="1" s="1"/>
  <c r="G216" i="1" s="1"/>
  <c r="F218" i="1"/>
  <c r="E218" i="1"/>
  <c r="E217" i="1" s="1"/>
  <c r="E216" i="1" s="1"/>
  <c r="C218" i="1"/>
  <c r="F217" i="1"/>
  <c r="F216" i="1" s="1"/>
  <c r="C217" i="1"/>
  <c r="C216" i="1" s="1"/>
  <c r="D214" i="1"/>
  <c r="D213" i="1"/>
  <c r="H212" i="1"/>
  <c r="G212" i="1"/>
  <c r="F212" i="1"/>
  <c r="E212" i="1"/>
  <c r="D212" i="1"/>
  <c r="C212" i="1"/>
  <c r="D211" i="1"/>
  <c r="D210" i="1"/>
  <c r="D209" i="1"/>
  <c r="H208" i="1"/>
  <c r="G208" i="1"/>
  <c r="F208" i="1"/>
  <c r="E208" i="1"/>
  <c r="C208" i="1"/>
  <c r="D207" i="1"/>
  <c r="D206" i="1"/>
  <c r="D205" i="1"/>
  <c r="D204" i="1"/>
  <c r="D203" i="1"/>
  <c r="H202" i="1"/>
  <c r="G202" i="1"/>
  <c r="F202" i="1"/>
  <c r="E202" i="1"/>
  <c r="C202" i="1"/>
  <c r="D201" i="1"/>
  <c r="D200" i="1"/>
  <c r="H199" i="1"/>
  <c r="G199" i="1"/>
  <c r="F199" i="1"/>
  <c r="E199" i="1"/>
  <c r="C199" i="1"/>
  <c r="D198" i="1"/>
  <c r="D197" i="1"/>
  <c r="D196" i="1"/>
  <c r="H195" i="1"/>
  <c r="G195" i="1"/>
  <c r="F195" i="1"/>
  <c r="E195" i="1"/>
  <c r="C195" i="1"/>
  <c r="D194" i="1"/>
  <c r="D193" i="1"/>
  <c r="H192" i="1"/>
  <c r="G192" i="1"/>
  <c r="F192" i="1"/>
  <c r="E192" i="1"/>
  <c r="C192" i="1"/>
  <c r="D191" i="1"/>
  <c r="H190" i="1"/>
  <c r="G190" i="1"/>
  <c r="F190" i="1"/>
  <c r="E190" i="1"/>
  <c r="D190" i="1"/>
  <c r="C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H170" i="1"/>
  <c r="G170" i="1"/>
  <c r="F170" i="1"/>
  <c r="F169" i="1" s="1"/>
  <c r="E170" i="1"/>
  <c r="C170" i="1"/>
  <c r="C169" i="1" s="1"/>
  <c r="D168" i="1"/>
  <c r="D167" i="1"/>
  <c r="D166" i="1"/>
  <c r="D165" i="1"/>
  <c r="D164" i="1"/>
  <c r="D163" i="1"/>
  <c r="H162" i="1"/>
  <c r="G162" i="1"/>
  <c r="F162" i="1"/>
  <c r="E162" i="1"/>
  <c r="C162" i="1"/>
  <c r="D161" i="1"/>
  <c r="D160" i="1"/>
  <c r="D159" i="1"/>
  <c r="D158" i="1"/>
  <c r="D157" i="1"/>
  <c r="D156" i="1"/>
  <c r="D155" i="1"/>
  <c r="H154" i="1"/>
  <c r="H136" i="1" s="1"/>
  <c r="H135" i="1" s="1"/>
  <c r="G154" i="1"/>
  <c r="F154" i="1"/>
  <c r="F136" i="1" s="1"/>
  <c r="F135" i="1" s="1"/>
  <c r="F134" i="1" s="1"/>
  <c r="F133" i="1" s="1"/>
  <c r="F132" i="1" s="1"/>
  <c r="F131" i="1" s="1"/>
  <c r="E154" i="1"/>
  <c r="E136" i="1" s="1"/>
  <c r="E135" i="1" s="1"/>
  <c r="C154" i="1"/>
  <c r="C136" i="1" s="1"/>
  <c r="C135" i="1" s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G136" i="1"/>
  <c r="G135" i="1" s="1"/>
  <c r="D129" i="1"/>
  <c r="D128" i="1" s="1"/>
  <c r="H128" i="1"/>
  <c r="G128" i="1"/>
  <c r="F128" i="1"/>
  <c r="E128" i="1"/>
  <c r="C128" i="1"/>
  <c r="D127" i="1"/>
  <c r="D126" i="1"/>
  <c r="D125" i="1"/>
  <c r="D124" i="1"/>
  <c r="D123" i="1"/>
  <c r="D122" i="1"/>
  <c r="D121" i="1"/>
  <c r="D120" i="1"/>
  <c r="D119" i="1"/>
  <c r="D118" i="1"/>
  <c r="D117" i="1"/>
  <c r="H116" i="1"/>
  <c r="H115" i="1" s="1"/>
  <c r="H114" i="1" s="1"/>
  <c r="H113" i="1" s="1"/>
  <c r="H112" i="1" s="1"/>
  <c r="G116" i="1"/>
  <c r="G115" i="1" s="1"/>
  <c r="F116" i="1"/>
  <c r="F115" i="1" s="1"/>
  <c r="E116" i="1"/>
  <c r="E115" i="1" s="1"/>
  <c r="C116" i="1"/>
  <c r="C115" i="1" s="1"/>
  <c r="C114" i="1" s="1"/>
  <c r="C113" i="1" s="1"/>
  <c r="C112" i="1" s="1"/>
  <c r="D110" i="1"/>
  <c r="D109" i="1" s="1"/>
  <c r="D108" i="1" s="1"/>
  <c r="D107" i="1" s="1"/>
  <c r="D105" i="1" s="1"/>
  <c r="H109" i="1"/>
  <c r="H108" i="1" s="1"/>
  <c r="H107" i="1" s="1"/>
  <c r="H105" i="1" s="1"/>
  <c r="G109" i="1"/>
  <c r="G108" i="1" s="1"/>
  <c r="G107" i="1" s="1"/>
  <c r="G105" i="1" s="1"/>
  <c r="F109" i="1"/>
  <c r="F108" i="1" s="1"/>
  <c r="F107" i="1" s="1"/>
  <c r="F105" i="1" s="1"/>
  <c r="E109" i="1"/>
  <c r="E108" i="1" s="1"/>
  <c r="E107" i="1" s="1"/>
  <c r="E105" i="1" s="1"/>
  <c r="C109" i="1"/>
  <c r="C108" i="1"/>
  <c r="C107" i="1" s="1"/>
  <c r="C105" i="1" s="1"/>
  <c r="D103" i="1"/>
  <c r="D102" i="1"/>
  <c r="D101" i="1"/>
  <c r="H100" i="1"/>
  <c r="G100" i="1"/>
  <c r="F100" i="1"/>
  <c r="F99" i="1" s="1"/>
  <c r="F98" i="1" s="1"/>
  <c r="E100" i="1"/>
  <c r="E99" i="1" s="1"/>
  <c r="E98" i="1" s="1"/>
  <c r="C100" i="1"/>
  <c r="H99" i="1"/>
  <c r="G99" i="1"/>
  <c r="G98" i="1" s="1"/>
  <c r="C99" i="1"/>
  <c r="C98" i="1" s="1"/>
  <c r="H98" i="1"/>
  <c r="D96" i="1"/>
  <c r="D95" i="1"/>
  <c r="D94" i="1" s="1"/>
  <c r="H94" i="1"/>
  <c r="G94" i="1"/>
  <c r="F94" i="1"/>
  <c r="E94" i="1"/>
  <c r="C94" i="1"/>
  <c r="D93" i="1"/>
  <c r="D92" i="1"/>
  <c r="D91" i="1"/>
  <c r="D90" i="1" s="1"/>
  <c r="H90" i="1"/>
  <c r="G90" i="1"/>
  <c r="F90" i="1"/>
  <c r="E90" i="1"/>
  <c r="C90" i="1"/>
  <c r="D89" i="1"/>
  <c r="D88" i="1"/>
  <c r="D87" i="1"/>
  <c r="D86" i="1"/>
  <c r="D85" i="1"/>
  <c r="H84" i="1"/>
  <c r="G84" i="1"/>
  <c r="F84" i="1"/>
  <c r="E84" i="1"/>
  <c r="C84" i="1"/>
  <c r="D83" i="1"/>
  <c r="D82" i="1"/>
  <c r="H81" i="1"/>
  <c r="G81" i="1"/>
  <c r="F81" i="1"/>
  <c r="F51" i="1" s="1"/>
  <c r="E81" i="1"/>
  <c r="D81" i="1"/>
  <c r="C81" i="1"/>
  <c r="D80" i="1"/>
  <c r="D79" i="1"/>
  <c r="D78" i="1"/>
  <c r="H77" i="1"/>
  <c r="G77" i="1"/>
  <c r="F77" i="1"/>
  <c r="E77" i="1"/>
  <c r="C77" i="1"/>
  <c r="D76" i="1"/>
  <c r="D75" i="1"/>
  <c r="H74" i="1"/>
  <c r="G74" i="1"/>
  <c r="F74" i="1"/>
  <c r="E74" i="1"/>
  <c r="C74" i="1"/>
  <c r="D73" i="1"/>
  <c r="D72" i="1" s="1"/>
  <c r="H72" i="1"/>
  <c r="G72" i="1"/>
  <c r="F72" i="1"/>
  <c r="E72" i="1"/>
  <c r="C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H52" i="1"/>
  <c r="G52" i="1"/>
  <c r="F52" i="1"/>
  <c r="E52" i="1"/>
  <c r="C52" i="1"/>
  <c r="C51" i="1" s="1"/>
  <c r="D50" i="1"/>
  <c r="D49" i="1"/>
  <c r="D48" i="1"/>
  <c r="D47" i="1"/>
  <c r="D46" i="1"/>
  <c r="D45" i="1"/>
  <c r="H44" i="1"/>
  <c r="G44" i="1"/>
  <c r="F44" i="1"/>
  <c r="E44" i="1"/>
  <c r="C44" i="1"/>
  <c r="D43" i="1"/>
  <c r="D42" i="1"/>
  <c r="D41" i="1"/>
  <c r="D40" i="1"/>
  <c r="D39" i="1"/>
  <c r="D38" i="1"/>
  <c r="D37" i="1"/>
  <c r="H36" i="1"/>
  <c r="H18" i="1" s="1"/>
  <c r="H17" i="1" s="1"/>
  <c r="G36" i="1"/>
  <c r="G18" i="1" s="1"/>
  <c r="G17" i="1" s="1"/>
  <c r="F36" i="1"/>
  <c r="F18" i="1" s="1"/>
  <c r="F17" i="1" s="1"/>
  <c r="E36" i="1"/>
  <c r="C36" i="1"/>
  <c r="C18" i="1" s="1"/>
  <c r="C17" i="1" s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E18" i="1"/>
  <c r="E17" i="1" s="1"/>
  <c r="C134" i="1" l="1"/>
  <c r="C133" i="1" s="1"/>
  <c r="C132" i="1" s="1"/>
  <c r="C131" i="1" s="1"/>
  <c r="H134" i="1"/>
  <c r="H133" i="1" s="1"/>
  <c r="H132" i="1" s="1"/>
  <c r="H131" i="1" s="1"/>
  <c r="D77" i="1"/>
  <c r="D208" i="1"/>
  <c r="D36" i="1"/>
  <c r="D202" i="1"/>
  <c r="D18" i="1"/>
  <c r="H169" i="1"/>
  <c r="G114" i="1"/>
  <c r="G113" i="1" s="1"/>
  <c r="G112" i="1" s="1"/>
  <c r="D192" i="1"/>
  <c r="D74" i="1"/>
  <c r="E169" i="1"/>
  <c r="G169" i="1"/>
  <c r="G134" i="1" s="1"/>
  <c r="G133" i="1" s="1"/>
  <c r="G132" i="1" s="1"/>
  <c r="G131" i="1" s="1"/>
  <c r="G248" i="1" s="1"/>
  <c r="C232" i="1"/>
  <c r="C231" i="1" s="1"/>
  <c r="C230" i="1" s="1"/>
  <c r="E51" i="1"/>
  <c r="E16" i="1" s="1"/>
  <c r="E15" i="1" s="1"/>
  <c r="E14" i="1" s="1"/>
  <c r="E13" i="1" s="1"/>
  <c r="D199" i="1"/>
  <c r="D218" i="1"/>
  <c r="D217" i="1" s="1"/>
  <c r="D216" i="1" s="1"/>
  <c r="F16" i="1"/>
  <c r="F15" i="1" s="1"/>
  <c r="F14" i="1" s="1"/>
  <c r="F13" i="1" s="1"/>
  <c r="F248" i="1" s="1"/>
  <c r="G51" i="1"/>
  <c r="G16" i="1" s="1"/>
  <c r="G15" i="1" s="1"/>
  <c r="G14" i="1" s="1"/>
  <c r="G13" i="1" s="1"/>
  <c r="D162" i="1"/>
  <c r="H51" i="1"/>
  <c r="H16" i="1" s="1"/>
  <c r="H15" i="1" s="1"/>
  <c r="H14" i="1" s="1"/>
  <c r="H13" i="1" s="1"/>
  <c r="E114" i="1"/>
  <c r="E113" i="1" s="1"/>
  <c r="E112" i="1" s="1"/>
  <c r="D154" i="1"/>
  <c r="D136" i="1" s="1"/>
  <c r="D135" i="1" s="1"/>
  <c r="D170" i="1"/>
  <c r="D44" i="1"/>
  <c r="D52" i="1"/>
  <c r="D100" i="1"/>
  <c r="D99" i="1" s="1"/>
  <c r="D98" i="1" s="1"/>
  <c r="F114" i="1"/>
  <c r="F113" i="1" s="1"/>
  <c r="F112" i="1" s="1"/>
  <c r="D195" i="1"/>
  <c r="D234" i="1"/>
  <c r="D233" i="1" s="1"/>
  <c r="C16" i="1"/>
  <c r="C15" i="1" s="1"/>
  <c r="C14" i="1" s="1"/>
  <c r="C13" i="1" s="1"/>
  <c r="E232" i="1"/>
  <c r="E231" i="1" s="1"/>
  <c r="E230" i="1" s="1"/>
  <c r="E134" i="1"/>
  <c r="E133" i="1" s="1"/>
  <c r="E132" i="1" s="1"/>
  <c r="D17" i="1"/>
  <c r="D116" i="1"/>
  <c r="D115" i="1" s="1"/>
  <c r="D114" i="1" s="1"/>
  <c r="D113" i="1" s="1"/>
  <c r="D112" i="1" s="1"/>
  <c r="D84" i="1"/>
  <c r="E246" i="1"/>
  <c r="D247" i="1"/>
  <c r="D246" i="1" s="1"/>
  <c r="D134" i="1" l="1"/>
  <c r="D133" i="1" s="1"/>
  <c r="D132" i="1" s="1"/>
  <c r="D131" i="1" s="1"/>
  <c r="H248" i="1"/>
  <c r="C248" i="1"/>
  <c r="D232" i="1"/>
  <c r="D231" i="1" s="1"/>
  <c r="D230" i="1" s="1"/>
  <c r="D169" i="1"/>
  <c r="D51" i="1"/>
  <c r="D16" i="1"/>
  <c r="D15" i="1" s="1"/>
  <c r="D14" i="1" s="1"/>
  <c r="D13" i="1" s="1"/>
  <c r="E131" i="1"/>
  <c r="E248" i="1" s="1"/>
  <c r="D248" i="1" l="1"/>
</calcChain>
</file>

<file path=xl/sharedStrings.xml><?xml version="1.0" encoding="utf-8"?>
<sst xmlns="http://schemas.openxmlformats.org/spreadsheetml/2006/main" count="249" uniqueCount="133">
  <si>
    <t>GOBIERNO DEL ESTADO DE QUINTANA ROO</t>
  </si>
  <si>
    <t>ESTADO ANALÍTICO DEL EJERCICIO DEL PRESUPUESTO DE EGRESOS DETALLADO - Ley de Disciplina Financiera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</si>
  <si>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</si>
  <si>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</si>
  <si>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</si>
  <si>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</si>
  <si>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</si>
  <si>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</si>
  <si>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</si>
  <si>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</si>
  <si>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</si>
  <si>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</si>
  <si>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</si>
  <si>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</si>
  <si>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</si>
  <si>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</si>
  <si>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</si>
  <si>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</si>
  <si>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>Despacho del Ejecutivo</t>
  </si>
  <si>
    <t>Secretaría de Obras Públicas</t>
  </si>
  <si>
    <t>Secretaría de Gobierno</t>
  </si>
  <si>
    <t>Consejería Jurídica del Poder Ejecutivo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</si>
  <si>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</si>
  <si>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</si>
  <si>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</si>
  <si>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</si>
  <si>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</si>
  <si>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</si>
  <si>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</si>
  <si>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</si>
  <si>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</si>
  <si>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</si>
  <si>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</si>
  <si>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</si>
  <si>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</si>
  <si>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</si>
  <si>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</si>
  <si>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</si>
  <si>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</si>
  <si>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</si>
  <si>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</si>
  <si>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</si>
  <si>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</si>
  <si>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>Autónomo</t>
  </si>
  <si>
    <t>Instituto Electoral de Quintana Roo</t>
  </si>
  <si>
    <t>Comisión de Derechos Humanos del Estado de Quintana Roo</t>
  </si>
  <si>
    <t>Tribunal Electoral de Quintana Roo</t>
  </si>
  <si>
    <t>Instituto de Acceso a la Información y Protección de Datos Personales de Quintana Roo</t>
  </si>
  <si>
    <t>Fiscalía General del Estado de Quintana Roo</t>
  </si>
  <si>
    <t>Tribunal de Justicia Administrativa del Estado de Quintana Roo</t>
  </si>
  <si>
    <t>Entidades Paraestatales y Fideicomisos No Empresariales y No Financieros</t>
  </si>
  <si>
    <t>Sector Educación</t>
  </si>
  <si>
    <t>Servicios Educativos de Quintana Roo</t>
  </si>
  <si>
    <t>Colegio de Bachilleres del Estado de Quintana Roo</t>
  </si>
  <si>
    <t>Centro de Estudios de Bachillerato Técnico “Eva Sámano de López Mateos”</t>
  </si>
  <si>
    <t>Colegio de Estudios Científicos y Tecnológicos del Estado de Quintana Roo</t>
  </si>
  <si>
    <t>Colegio de Educación Profesional Técnica del Estado de Quintana Roo</t>
  </si>
  <si>
    <t>Instituto de Capacitación para el Trabajo del Estado de Quintana Roo</t>
  </si>
  <si>
    <t>Instituto Estatal para la Educación de Jóvenes y Adultos</t>
  </si>
  <si>
    <t>Instituto Tecnológico Superior de Felipe Carrillo Puerto</t>
  </si>
  <si>
    <t>Universidad Tecnológica de Cancún</t>
  </si>
  <si>
    <t>Universidad Tecnológica de la Riviera Maya</t>
  </si>
  <si>
    <t>Universidad de Quintana Roo</t>
  </si>
  <si>
    <t>Universidad del Caribe</t>
  </si>
  <si>
    <t>Comisión para la Juventud y el Deporte de Quintana Roo</t>
  </si>
  <si>
    <t>Instituto de Infraestructura Física Educativa del Estado de Quintana Roo</t>
  </si>
  <si>
    <t>Consejo Quintanarroense de Ciencia y Tecnología</t>
  </si>
  <si>
    <t>Universidad Intercultural Maya de Quintana Roo</t>
  </si>
  <si>
    <t>Universidad Politécnica de Quintana Roo</t>
  </si>
  <si>
    <t>Universidad Tecnológica de Chetumal</t>
  </si>
  <si>
    <t>Universidad Politécnica de Bacalar</t>
  </si>
  <si>
    <t>Sector Salud</t>
  </si>
  <si>
    <t>Servicios Estatales de Salud</t>
  </si>
  <si>
    <t>Sector Gobierno</t>
  </si>
  <si>
    <t>Sistema Quintanarroense de Comunicación Social</t>
  </si>
  <si>
    <t>Comisión Ejecutiva de Atención a Víctimas del Estado de Quintana Roo</t>
  </si>
  <si>
    <t>Sector Económico</t>
  </si>
  <si>
    <t>Fundación de Parques y Museos de Cozumel, Quintana Roo</t>
  </si>
  <si>
    <t>Agencia de Proyectos Estratégicos del Estado de Quintana Roo</t>
  </si>
  <si>
    <t>Consejo de Promoción Turística de Quintana Roo</t>
  </si>
  <si>
    <t>Sector Desarrollo Urbano</t>
  </si>
  <si>
    <t>Comisión de Agua Potable y Alcantarillado</t>
  </si>
  <si>
    <t>Instituto de Movilidad del Estado de Quintana Roo</t>
  </si>
  <si>
    <t>Sector Social</t>
  </si>
  <si>
    <t>Sistema para el Desarrollo Integral de la Familia del Estado de Quintana Roo</t>
  </si>
  <si>
    <t>Instituto Quintanarroense de la Mujer</t>
  </si>
  <si>
    <t>Instituto para el Desarrollo del Pueblo Maya y las Comunidades Indígenas del Estado de Quintana Roo</t>
  </si>
  <si>
    <t>Instituto Quintanarroense de la Juventud</t>
  </si>
  <si>
    <t>Instituto de la Cultura y las Artes de Quintana Roo</t>
  </si>
  <si>
    <t>Sector Turismo</t>
  </si>
  <si>
    <t>Fideicomiso de Promoción Turística del Municipio de Othón P. Blanco</t>
  </si>
  <si>
    <t>Fideicomiso de Promoción Turística del Municipio de Solidaridad</t>
  </si>
  <si>
    <t>Fideicomiso de Promoción Turística del Municipio de Benito Juárez</t>
  </si>
  <si>
    <t>No Sectorizado</t>
  </si>
  <si>
    <t>Secretaría Ejecutiva del Sistema Anticorrupción del Estado de Quintana Roo</t>
  </si>
  <si>
    <t>Secretariado Ejecutivo del Sistema Estatal de Seguridad Pública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</si>
  <si>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</si>
  <si>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</si>
  <si>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</si>
  <si>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>Entidades Paraestatales Empresariales No Financieras</t>
  </si>
  <si>
    <t>Administración Portuaria Integral de Quintana Roo, SA de CV</t>
  </si>
  <si>
    <t>VIP Servicios Aéreos Ejecutivos, SA de CV</t>
  </si>
  <si>
    <t>Procesadora de Carnes la Alianza, SA de CV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</si>
  <si>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</si>
  <si>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</si>
  <si>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</si>
  <si>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</si>
  <si>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</si>
  <si>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</si>
  <si>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>Instituto Para el Desarrollo y Financiamiento del Estado de Quintana Roo</t>
  </si>
  <si>
    <t>Fideicomisos Financieros Públicos con Participación
Estatal Mayoritaria</t>
  </si>
  <si>
    <t>Sector Público Municipal</t>
  </si>
  <si>
    <t>Organo Ejecutivo Municipal (Ayuntamiento)</t>
  </si>
  <si>
    <t>Municipio de Cozumel</t>
  </si>
  <si>
    <t>Municipio de Felipe Carrillo Puerto</t>
  </si>
  <si>
    <t>Municipio de Isla Mujeres</t>
  </si>
  <si>
    <t>Municipio de Othón P. Blanco</t>
  </si>
  <si>
    <t>Municipio de Benito Juarez</t>
  </si>
  <si>
    <t>Municipio de José María Morelos</t>
  </si>
  <si>
    <t>Municipio de Lázaro Cárdenas</t>
  </si>
  <si>
    <t>Municipio de Solidaridad</t>
  </si>
  <si>
    <t>Municipio de Tulum</t>
  </si>
  <si>
    <t>Municipio de Bacalar</t>
  </si>
  <si>
    <t>Municipio de Puerto Morelos</t>
  </si>
  <si>
    <t>Instituto Municipal de la Cultura y las Artes de Solidaridad</t>
  </si>
  <si>
    <t>II. Gasto Etiquetado</t>
  </si>
  <si>
    <t xml:space="preserve">Entidades Paraestatales Empresariales No Financieras </t>
  </si>
  <si>
    <t xml:space="preserve">Sector Público No Financiero </t>
  </si>
  <si>
    <t>Gobierno General Municipal</t>
  </si>
  <si>
    <t>Gobierno Municipal</t>
  </si>
  <si>
    <t>Total del Gasto</t>
  </si>
  <si>
    <t>Las cifras pueden presentar diferencias por redondeos.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</si>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</sst>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6" formatCode="_-[$€-2]* #,##0.00_-;\-[$€-2]* #,##0.00_-;_-[$€-2]* &quot;-&quot;??_-"/>
  </numFmts>
  <fonts count="3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1" tint="0.499984740745262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70C4C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2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166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8" fillId="5" borderId="7" xfId="2" applyFont="1" applyFill="1" applyBorder="1" applyAlignment="1">
      <alignment wrapText="1"/>
    </xf>
    <xf numFmtId="3" fontId="8" fillId="5" borderId="16" xfId="1" applyNumberFormat="1" applyFont="1" applyFill="1" applyBorder="1" applyAlignment="1"/>
    <xf numFmtId="3" fontId="8" fillId="5" borderId="8" xfId="1" applyNumberFormat="1" applyFont="1" applyFill="1" applyBorder="1" applyAlignment="1"/>
    <xf numFmtId="3" fontId="8" fillId="5" borderId="9" xfId="1" applyNumberFormat="1" applyFont="1" applyFill="1" applyBorder="1" applyAlignment="1"/>
    <xf numFmtId="0" fontId="12" fillId="0" borderId="0" xfId="0" applyFont="1"/>
    <xf numFmtId="0" fontId="8" fillId="6" borderId="17" xfId="0" applyFont="1" applyFill="1" applyBorder="1" applyAlignment="1">
      <alignment horizontal="left" wrapText="1" indent="1"/>
    </xf>
    <xf numFmtId="3" fontId="11" fillId="6" borderId="15" xfId="1" applyNumberFormat="1" applyFont="1" applyFill="1" applyBorder="1" applyAlignment="1"/>
    <xf numFmtId="3" fontId="11" fillId="6" borderId="18" xfId="1" applyNumberFormat="1" applyFont="1" applyFill="1" applyBorder="1" applyAlignment="1"/>
    <xf numFmtId="0" fontId="8" fillId="7" borderId="17" xfId="0" applyFont="1" applyFill="1" applyBorder="1" applyAlignment="1">
      <alignment horizontal="left" wrapText="1" indent="2"/>
    </xf>
    <xf numFmtId="3" fontId="11" fillId="7" borderId="15" xfId="1" applyNumberFormat="1" applyFont="1" applyFill="1" applyBorder="1" applyAlignment="1"/>
    <xf numFmtId="3" fontId="11" fillId="7" borderId="18" xfId="1" applyNumberFormat="1" applyFont="1" applyFill="1" applyBorder="1" applyAlignment="1"/>
    <xf numFmtId="0" fontId="8" fillId="8" borderId="17" xfId="0" applyFont="1" applyFill="1" applyBorder="1" applyAlignment="1">
      <alignment horizontal="left" wrapText="1" indent="3"/>
    </xf>
    <xf numFmtId="3" fontId="11" fillId="8" borderId="15" xfId="1" applyNumberFormat="1" applyFont="1" applyFill="1" applyBorder="1" applyAlignment="1"/>
    <xf numFmtId="3" fontId="11" fillId="8" borderId="18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3" fontId="11" fillId="0" borderId="15" xfId="1" applyNumberFormat="1" applyFont="1" applyFill="1" applyBorder="1" applyAlignment="1"/>
    <xf numFmtId="3" fontId="11" fillId="0" borderId="18" xfId="1" applyNumberFormat="1" applyFont="1" applyFill="1" applyBorder="1" applyAlignment="1"/>
    <xf numFmtId="0" fontId="12" fillId="0" borderId="0" xfId="0" applyFont="1" applyFill="1"/>
    <xf numFmtId="0" fontId="13" fillId="0" borderId="17" xfId="0" applyFont="1" applyFill="1" applyBorder="1" applyAlignment="1">
      <alignment horizontal="left" wrapText="1" indent="5"/>
    </xf>
    <xf numFmtId="3" fontId="9" fillId="0" borderId="15" xfId="1" applyNumberFormat="1" applyFont="1" applyFill="1" applyBorder="1" applyAlignment="1"/>
    <xf numFmtId="3" fontId="9" fillId="0" borderId="18" xfId="1" applyNumberFormat="1" applyFont="1" applyFill="1" applyBorder="1" applyAlignment="1"/>
    <xf numFmtId="0" fontId="4" fillId="0" borderId="0" xfId="0" applyFont="1"/>
    <xf numFmtId="0" fontId="15" fillId="0" borderId="17" xfId="0" applyFont="1" applyFill="1" applyBorder="1" applyAlignment="1">
      <alignment horizontal="left" wrapText="1" indent="6"/>
    </xf>
    <xf numFmtId="3" fontId="15" fillId="0" borderId="15" xfId="1" applyNumberFormat="1" applyFont="1" applyFill="1" applyBorder="1" applyAlignment="1"/>
    <xf numFmtId="3" fontId="15" fillId="0" borderId="18" xfId="1" applyNumberFormat="1" applyFont="1" applyFill="1" applyBorder="1" applyAlignment="1"/>
    <xf numFmtId="0" fontId="0" fillId="0" borderId="0" xfId="0" applyFill="1"/>
    <xf numFmtId="0" fontId="9" fillId="0" borderId="17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5"/>
    </xf>
    <xf numFmtId="0" fontId="8" fillId="0" borderId="4" xfId="0" applyFont="1" applyFill="1" applyBorder="1" applyAlignment="1">
      <alignment wrapText="1"/>
    </xf>
    <xf numFmtId="3" fontId="11" fillId="0" borderId="5" xfId="1" applyNumberFormat="1" applyFont="1" applyFill="1" applyBorder="1" applyAlignment="1"/>
    <xf numFmtId="3" fontId="11" fillId="0" borderId="6" xfId="1" applyNumberFormat="1" applyFont="1" applyFill="1" applyBorder="1" applyAlignment="1"/>
    <xf numFmtId="164" fontId="6" fillId="9" borderId="19" xfId="0" applyNumberFormat="1" applyFont="1" applyFill="1" applyBorder="1" applyAlignment="1">
      <alignment horizontal="left" wrapText="1" indent="1"/>
    </xf>
    <xf numFmtId="3" fontId="6" fillId="9" borderId="20" xfId="1" applyNumberFormat="1" applyFont="1" applyFill="1" applyBorder="1" applyAlignment="1"/>
    <xf numFmtId="3" fontId="6" fillId="9" borderId="21" xfId="1" applyNumberFormat="1" applyFont="1" applyFill="1" applyBorder="1" applyAlignment="1"/>
    <xf numFmtId="0" fontId="13" fillId="0" borderId="22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10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4" fillId="0" borderId="0" xfId="0" applyFont="1" applyFill="1" applyAlignment="1">
      <alignment horizontal="left"/>
    </xf>
  </cellXfs>
  <cellStyles count="159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38100</xdr:rowOff>
    </xdr:from>
    <xdr:to>
      <xdr:col>7</xdr:col>
      <xdr:colOff>588963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6385" y="38100"/>
          <a:ext cx="884238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902970" y="76200"/>
          <a:ext cx="1010064" cy="747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49"/>
  <sheetViews>
    <sheetView showGridLines="0" tabSelected="1" zoomScaleNormal="100" workbookViewId="0">
      <selection activeCell="K16" sqref="K16"/>
    </sheetView>
  </sheetViews>
  <sheetFormatPr baseColWidth="10" defaultColWidth="11" defaultRowHeight="13.8"/>
  <cols>
    <col min="1" max="1" width="9.59765625" style="76" customWidth="1"/>
    <col min="2" max="2" width="47" style="2" customWidth="1"/>
    <col min="3" max="3" width="15.69921875" style="3" customWidth="1"/>
    <col min="4" max="7" width="13" style="3" customWidth="1"/>
    <col min="8" max="8" width="13.19921875" style="3" customWidth="1"/>
    <col min="9" max="10" width="12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1"/>
      <c r="I5" s="3"/>
      <c r="J5" s="3"/>
      <c r="K5" s="3"/>
    </row>
    <row r="6" spans="1:11" s="7" customFormat="1" ht="14.25" customHeight="1">
      <c r="A6" s="67"/>
      <c r="B6" s="4" t="s">
        <v>0</v>
      </c>
      <c r="C6" s="5"/>
      <c r="D6" s="5"/>
      <c r="E6" s="5"/>
      <c r="F6" s="5"/>
      <c r="G6" s="5"/>
      <c r="H6" s="6"/>
    </row>
    <row r="7" spans="1:11" s="7" customFormat="1" ht="14.25" customHeight="1">
      <c r="A7" s="67"/>
      <c r="B7" s="8" t="s">
        <v>1</v>
      </c>
      <c r="C7" s="9"/>
      <c r="D7" s="9"/>
      <c r="E7" s="9"/>
      <c r="F7" s="9"/>
      <c r="G7" s="9"/>
      <c r="H7" s="10"/>
    </row>
    <row r="8" spans="1:11" s="7" customFormat="1" ht="14.25" customHeight="1">
      <c r="A8" s="67"/>
      <c r="B8" s="11" t="s">
        <v>2</v>
      </c>
      <c r="C8" s="12"/>
      <c r="D8" s="12"/>
      <c r="E8" s="12"/>
      <c r="F8" s="12"/>
      <c r="G8" s="12"/>
      <c r="H8" s="13"/>
    </row>
    <row r="9" spans="1:11" s="7" customFormat="1" ht="14.25" customHeight="1">
      <c r="A9" s="67"/>
      <c r="B9" s="14" t="s">
        <v>132</v>
      </c>
      <c r="C9" s="12"/>
      <c r="D9" s="12"/>
      <c r="E9" s="12"/>
      <c r="F9" s="12"/>
      <c r="G9" s="12"/>
      <c r="H9" s="13"/>
    </row>
    <row r="10" spans="1:11" s="7" customFormat="1" ht="14.25" customHeight="1">
      <c r="A10" s="67"/>
      <c r="B10" s="15" t="s">
        <v>3</v>
      </c>
      <c r="C10" s="16"/>
      <c r="D10" s="16"/>
      <c r="E10" s="16"/>
      <c r="F10" s="16"/>
      <c r="G10" s="16"/>
      <c r="H10" s="17"/>
    </row>
    <row r="11" spans="1:11" s="7" customFormat="1" ht="14.25" customHeight="1">
      <c r="A11" s="67"/>
      <c r="B11" s="18" t="s">
        <v>4</v>
      </c>
      <c r="C11" s="19" t="s">
        <v>5</v>
      </c>
      <c r="D11" s="20"/>
      <c r="E11" s="20"/>
      <c r="F11" s="20"/>
      <c r="G11" s="21"/>
      <c r="H11" s="22" t="s">
        <v>6</v>
      </c>
    </row>
    <row r="12" spans="1:11" s="27" customFormat="1" ht="28.5" customHeight="1">
      <c r="A12" s="23"/>
      <c r="B12" s="24"/>
      <c r="C12" s="25" t="s">
        <v>7</v>
      </c>
      <c r="D12" s="25" t="s">
        <v>8</v>
      </c>
      <c r="E12" s="25" t="s">
        <v>9</v>
      </c>
      <c r="F12" s="25" t="s">
        <v>10</v>
      </c>
      <c r="G12" s="25" t="s">
        <v>11</v>
      </c>
      <c r="H12" s="26"/>
    </row>
    <row r="13" spans="1:11" s="27" customFormat="1" ht="14.4">
      <c r="A13" s="68"/>
      <c r="B13" s="28" t="s">
        <v>12</v>
      </c>
      <c r="C13" s="29">
        <f t="shared" ref="C13:H13" si="0">C14+C112</f>
        <v>20144758706</v>
      </c>
      <c r="D13" s="29">
        <f t="shared" si="0"/>
        <v>4908539935.0400028</v>
      </c>
      <c r="E13" s="29">
        <f t="shared" si="0"/>
        <v>25053298641.040001</v>
      </c>
      <c r="F13" s="29">
        <f t="shared" si="0"/>
        <v>11177109344.4</v>
      </c>
      <c r="G13" s="29">
        <f t="shared" si="0"/>
        <v>9235340929.4099998</v>
      </c>
      <c r="H13" s="30">
        <f t="shared" si="0"/>
        <v>13876189296.639999</v>
      </c>
    </row>
    <row r="14" spans="1:11" s="35" customFormat="1" ht="14.4">
      <c r="A14" s="45"/>
      <c r="B14" s="31" t="s">
        <v>13</v>
      </c>
      <c r="C14" s="32">
        <f t="shared" ref="C14:H14" si="1">C15+C105</f>
        <v>16984143045</v>
      </c>
      <c r="D14" s="33">
        <f t="shared" si="1"/>
        <v>4408335554.6900024</v>
      </c>
      <c r="E14" s="33">
        <f t="shared" si="1"/>
        <v>21392478599.690002</v>
      </c>
      <c r="F14" s="33">
        <f t="shared" si="1"/>
        <v>9405145027.3500004</v>
      </c>
      <c r="G14" s="33">
        <f t="shared" si="1"/>
        <v>7463376612.3599997</v>
      </c>
      <c r="H14" s="34">
        <f t="shared" si="1"/>
        <v>11987333572.34</v>
      </c>
    </row>
    <row r="15" spans="1:11" s="35" customFormat="1" ht="14.4">
      <c r="A15" s="45"/>
      <c r="B15" s="36" t="s">
        <v>14</v>
      </c>
      <c r="C15" s="37">
        <f t="shared" ref="C15:H15" si="2">C16+C98</f>
        <v>16972847286</v>
      </c>
      <c r="D15" s="37">
        <f t="shared" si="2"/>
        <v>4408335554.6900024</v>
      </c>
      <c r="E15" s="37">
        <f t="shared" si="2"/>
        <v>21381182840.690002</v>
      </c>
      <c r="F15" s="37">
        <f t="shared" si="2"/>
        <v>9400055176.1300011</v>
      </c>
      <c r="G15" s="37">
        <f t="shared" si="2"/>
        <v>7458947500.1399994</v>
      </c>
      <c r="H15" s="38">
        <f t="shared" si="2"/>
        <v>11981127664.559999</v>
      </c>
    </row>
    <row r="16" spans="1:11" s="35" customFormat="1" ht="14.4">
      <c r="A16" s="45"/>
      <c r="B16" s="39" t="s">
        <v>15</v>
      </c>
      <c r="C16" s="40">
        <f t="shared" ref="C16:H16" si="3">C17+C51+C97</f>
        <v>16972847286</v>
      </c>
      <c r="D16" s="40">
        <f t="shared" si="3"/>
        <v>4408335554.6900024</v>
      </c>
      <c r="E16" s="40">
        <f t="shared" si="3"/>
        <v>21381182840.690002</v>
      </c>
      <c r="F16" s="40">
        <f t="shared" si="3"/>
        <v>9400055176.1300011</v>
      </c>
      <c r="G16" s="40">
        <f t="shared" si="3"/>
        <v>7458947500.1399994</v>
      </c>
      <c r="H16" s="41">
        <f t="shared" si="3"/>
        <v>11981127664.559999</v>
      </c>
    </row>
    <row r="17" spans="1:8" s="35" customFormat="1" ht="14.4">
      <c r="A17" s="45"/>
      <c r="B17" s="42" t="s">
        <v>16</v>
      </c>
      <c r="C17" s="43">
        <f t="shared" ref="C17:H17" si="4">C18+SUM(C42:C44)</f>
        <v>11792110203</v>
      </c>
      <c r="D17" s="43">
        <f t="shared" si="4"/>
        <v>1672795374.1300025</v>
      </c>
      <c r="E17" s="43">
        <f t="shared" si="4"/>
        <v>13464905577.130001</v>
      </c>
      <c r="F17" s="43">
        <f t="shared" si="4"/>
        <v>6385542731.1900005</v>
      </c>
      <c r="G17" s="43">
        <f t="shared" si="4"/>
        <v>5462661117.5799999</v>
      </c>
      <c r="H17" s="44">
        <f t="shared" si="4"/>
        <v>7079362845.9399996</v>
      </c>
    </row>
    <row r="18" spans="1:8" s="49" customFormat="1" ht="14.4">
      <c r="A18" s="45"/>
      <c r="B18" s="46" t="s">
        <v>17</v>
      </c>
      <c r="C18" s="47">
        <f>SUM(C19:C36)+C41</f>
        <v>8952865455</v>
      </c>
      <c r="D18" s="47">
        <f t="shared" ref="D18:H18" si="5">SUM(D19:D36)+D41</f>
        <v>1000371006.8300023</v>
      </c>
      <c r="E18" s="47">
        <f t="shared" si="5"/>
        <v>9953236461.8300018</v>
      </c>
      <c r="F18" s="47">
        <f t="shared" si="5"/>
        <v>4559087933.3800011</v>
      </c>
      <c r="G18" s="47">
        <f t="shared" si="5"/>
        <v>3873670667.29</v>
      </c>
      <c r="H18" s="48">
        <f t="shared" si="5"/>
        <v>5394148528.4499998</v>
      </c>
    </row>
    <row r="19" spans="1:8" s="35" customFormat="1" ht="14.4">
      <c r="A19" s="69"/>
      <c r="B19" s="50" t="s">
        <v>18</v>
      </c>
      <c r="C19" s="51">
        <v>196196601</v>
      </c>
      <c r="D19" s="51">
        <f t="shared" ref="D19:D35" si="6">E19-C19</f>
        <v>27823752.430000037</v>
      </c>
      <c r="E19" s="51">
        <v>224020353.43000004</v>
      </c>
      <c r="F19" s="51">
        <v>45169351.359999947</v>
      </c>
      <c r="G19" s="51">
        <v>41924480.48999995</v>
      </c>
      <c r="H19" s="52">
        <v>178851002.06999996</v>
      </c>
    </row>
    <row r="20" spans="1:8" ht="14.4">
      <c r="A20" s="69"/>
      <c r="B20" s="50" t="s">
        <v>19</v>
      </c>
      <c r="C20" s="51">
        <v>97282420</v>
      </c>
      <c r="D20" s="51">
        <f t="shared" si="6"/>
        <v>59737708.029999971</v>
      </c>
      <c r="E20" s="51">
        <v>157020128.02999997</v>
      </c>
      <c r="F20" s="51">
        <v>30325356.950000007</v>
      </c>
      <c r="G20" s="51">
        <v>29577123.430000015</v>
      </c>
      <c r="H20" s="52">
        <v>126694771.07999998</v>
      </c>
    </row>
    <row r="21" spans="1:8" ht="14.4">
      <c r="A21" s="69"/>
      <c r="B21" s="50" t="s">
        <v>20</v>
      </c>
      <c r="C21" s="51">
        <v>211961919</v>
      </c>
      <c r="D21" s="51">
        <f t="shared" si="6"/>
        <v>31125447.029999405</v>
      </c>
      <c r="E21" s="51">
        <v>243087366.02999941</v>
      </c>
      <c r="F21" s="51">
        <v>75796079.259999916</v>
      </c>
      <c r="G21" s="51">
        <v>69126979.720000088</v>
      </c>
      <c r="H21" s="52">
        <v>167291286.76999992</v>
      </c>
    </row>
    <row r="22" spans="1:8" ht="14.4">
      <c r="A22" s="69"/>
      <c r="B22" s="50" t="s">
        <v>21</v>
      </c>
      <c r="C22" s="51">
        <v>18091583</v>
      </c>
      <c r="D22" s="51">
        <f t="shared" si="6"/>
        <v>-257243.99999999255</v>
      </c>
      <c r="E22" s="51">
        <v>17834339.000000007</v>
      </c>
      <c r="F22" s="51">
        <v>5394963.450000003</v>
      </c>
      <c r="G22" s="51">
        <v>5156969.0000000037</v>
      </c>
      <c r="H22" s="52">
        <v>12439375.549999999</v>
      </c>
    </row>
    <row r="23" spans="1:8" ht="14.4">
      <c r="A23" s="69"/>
      <c r="B23" s="50" t="s">
        <v>22</v>
      </c>
      <c r="C23" s="51">
        <v>773884714</v>
      </c>
      <c r="D23" s="51">
        <f t="shared" si="6"/>
        <v>193529525.04000187</v>
      </c>
      <c r="E23" s="51">
        <v>967414239.04000187</v>
      </c>
      <c r="F23" s="51">
        <v>414740128.03999996</v>
      </c>
      <c r="G23" s="51">
        <v>343220136.99999976</v>
      </c>
      <c r="H23" s="52">
        <v>552674111</v>
      </c>
    </row>
    <row r="24" spans="1:8" ht="14.4">
      <c r="A24" s="69"/>
      <c r="B24" s="50" t="s">
        <v>23</v>
      </c>
      <c r="C24" s="51">
        <v>83186178</v>
      </c>
      <c r="D24" s="51">
        <f t="shared" si="6"/>
        <v>0</v>
      </c>
      <c r="E24" s="51">
        <v>83186178.000000075</v>
      </c>
      <c r="F24" s="51">
        <v>30163735.939999998</v>
      </c>
      <c r="G24" s="51">
        <v>29164233.470000006</v>
      </c>
      <c r="H24" s="52">
        <v>53022442.05999995</v>
      </c>
    </row>
    <row r="25" spans="1:8" ht="14.4">
      <c r="A25" s="69"/>
      <c r="B25" s="50" t="s">
        <v>24</v>
      </c>
      <c r="C25" s="51">
        <v>51042128</v>
      </c>
      <c r="D25" s="51">
        <f t="shared" si="6"/>
        <v>7064802</v>
      </c>
      <c r="E25" s="51">
        <v>58106930</v>
      </c>
      <c r="F25" s="51">
        <v>22215539.350000031</v>
      </c>
      <c r="G25" s="51">
        <v>19065693.760000043</v>
      </c>
      <c r="H25" s="52">
        <v>35891390.650000006</v>
      </c>
    </row>
    <row r="26" spans="1:8" ht="14.4">
      <c r="A26" s="69"/>
      <c r="B26" s="50" t="s">
        <v>25</v>
      </c>
      <c r="C26" s="51">
        <v>435858735</v>
      </c>
      <c r="D26" s="51">
        <f t="shared" si="6"/>
        <v>-123349202.94</v>
      </c>
      <c r="E26" s="51">
        <v>312509532.06</v>
      </c>
      <c r="F26" s="51">
        <v>138084560.62999991</v>
      </c>
      <c r="G26" s="51">
        <v>118102294.69999993</v>
      </c>
      <c r="H26" s="52">
        <v>174424971.43000004</v>
      </c>
    </row>
    <row r="27" spans="1:8" ht="14.4">
      <c r="A27" s="70"/>
      <c r="B27" s="50" t="s">
        <v>26</v>
      </c>
      <c r="C27" s="51">
        <v>65883102</v>
      </c>
      <c r="D27" s="51">
        <f t="shared" si="6"/>
        <v>5425092.6999999732</v>
      </c>
      <c r="E27" s="51">
        <v>71308194.699999973</v>
      </c>
      <c r="F27" s="51">
        <v>26419060.890000012</v>
      </c>
      <c r="G27" s="51">
        <v>25585770.730000004</v>
      </c>
      <c r="H27" s="52">
        <v>44889133.810000025</v>
      </c>
    </row>
    <row r="28" spans="1:8" s="53" customFormat="1" ht="14.4">
      <c r="A28" s="69"/>
      <c r="B28" s="50" t="s">
        <v>27</v>
      </c>
      <c r="C28" s="51">
        <v>312641447</v>
      </c>
      <c r="D28" s="51">
        <f t="shared" si="6"/>
        <v>10253542.099999845</v>
      </c>
      <c r="E28" s="51">
        <v>322894989.09999985</v>
      </c>
      <c r="F28" s="51">
        <v>112092537.73999995</v>
      </c>
      <c r="G28" s="51">
        <v>99564053.00999999</v>
      </c>
      <c r="H28" s="52">
        <v>210802451.3600001</v>
      </c>
    </row>
    <row r="29" spans="1:8" ht="14.4">
      <c r="A29" s="69"/>
      <c r="B29" s="50" t="s">
        <v>28</v>
      </c>
      <c r="C29" s="51">
        <v>226923453</v>
      </c>
      <c r="D29" s="51">
        <f t="shared" si="6"/>
        <v>-274656.63000029325</v>
      </c>
      <c r="E29" s="51">
        <v>226648796.36999971</v>
      </c>
      <c r="F29" s="51">
        <v>47478863.090000063</v>
      </c>
      <c r="G29" s="51">
        <v>42548058.01000005</v>
      </c>
      <c r="H29" s="52">
        <v>179169933.28000003</v>
      </c>
    </row>
    <row r="30" spans="1:8" ht="14.4">
      <c r="A30" s="69"/>
      <c r="B30" s="50" t="s">
        <v>29</v>
      </c>
      <c r="C30" s="51">
        <v>89723773</v>
      </c>
      <c r="D30" s="51">
        <f t="shared" si="6"/>
        <v>0</v>
      </c>
      <c r="E30" s="51">
        <v>89723772.99999997</v>
      </c>
      <c r="F30" s="51">
        <v>46402722.999999985</v>
      </c>
      <c r="G30" s="51">
        <v>9967513.7300000004</v>
      </c>
      <c r="H30" s="52">
        <v>43321050.000000007</v>
      </c>
    </row>
    <row r="31" spans="1:8" ht="14.4">
      <c r="A31" s="69"/>
      <c r="B31" s="50" t="s">
        <v>30</v>
      </c>
      <c r="C31" s="51">
        <v>171576625</v>
      </c>
      <c r="D31" s="51">
        <f t="shared" si="6"/>
        <v>26063632</v>
      </c>
      <c r="E31" s="51">
        <v>197640257</v>
      </c>
      <c r="F31" s="51">
        <v>59246992.930000044</v>
      </c>
      <c r="G31" s="51">
        <v>46717174.969999991</v>
      </c>
      <c r="H31" s="52">
        <v>138393264.07000014</v>
      </c>
    </row>
    <row r="32" spans="1:8" ht="14.4">
      <c r="A32" s="69"/>
      <c r="B32" s="50" t="s">
        <v>31</v>
      </c>
      <c r="C32" s="51">
        <v>2212207052</v>
      </c>
      <c r="D32" s="51">
        <f t="shared" si="6"/>
        <v>6925402.1200022697</v>
      </c>
      <c r="E32" s="51">
        <v>2219132454.1200023</v>
      </c>
      <c r="F32" s="51">
        <v>882377459.79000056</v>
      </c>
      <c r="G32" s="51">
        <v>479859914.06999958</v>
      </c>
      <c r="H32" s="52">
        <v>1336754994.3299997</v>
      </c>
    </row>
    <row r="33" spans="1:8" ht="14.4">
      <c r="A33" s="69"/>
      <c r="B33" s="50" t="s">
        <v>32</v>
      </c>
      <c r="C33" s="51">
        <v>83832612</v>
      </c>
      <c r="D33" s="51">
        <f t="shared" si="6"/>
        <v>25839635.999999985</v>
      </c>
      <c r="E33" s="51">
        <v>109672247.99999999</v>
      </c>
      <c r="F33" s="51">
        <v>53592776.710000008</v>
      </c>
      <c r="G33" s="51">
        <v>28682713.320000019</v>
      </c>
      <c r="H33" s="52">
        <v>56079471.289999977</v>
      </c>
    </row>
    <row r="34" spans="1:8" ht="14.4">
      <c r="A34" s="69"/>
      <c r="B34" s="50" t="s">
        <v>33</v>
      </c>
      <c r="C34" s="51">
        <v>196242836</v>
      </c>
      <c r="D34" s="51">
        <f t="shared" si="6"/>
        <v>3704954.8499998748</v>
      </c>
      <c r="E34" s="51">
        <v>199947790.84999987</v>
      </c>
      <c r="F34" s="51">
        <v>101458712.51999992</v>
      </c>
      <c r="G34" s="51">
        <v>23945793.440000013</v>
      </c>
      <c r="H34" s="52">
        <v>98489078.330000028</v>
      </c>
    </row>
    <row r="35" spans="1:8" ht="14.4">
      <c r="A35" s="71"/>
      <c r="B35" s="50" t="s">
        <v>34</v>
      </c>
      <c r="C35" s="51">
        <v>111879027</v>
      </c>
      <c r="D35" s="51">
        <f t="shared" si="6"/>
        <v>2145302.5599999726</v>
      </c>
      <c r="E35" s="51">
        <v>114024329.55999997</v>
      </c>
      <c r="F35" s="51">
        <v>35356354.07000006</v>
      </c>
      <c r="G35" s="51">
        <v>28689026.779999975</v>
      </c>
      <c r="H35" s="52">
        <v>78667975.48999998</v>
      </c>
    </row>
    <row r="36" spans="1:8" s="35" customFormat="1" ht="14.4">
      <c r="A36" s="45"/>
      <c r="B36" s="50" t="s">
        <v>35</v>
      </c>
      <c r="C36" s="47">
        <f>SUM(C37:C40)</f>
        <v>148471457</v>
      </c>
      <c r="D36" s="47">
        <f t="shared" ref="D36:H36" si="7">SUM(D37:D40)</f>
        <v>281578516.44</v>
      </c>
      <c r="E36" s="47">
        <f t="shared" si="7"/>
        <v>430049973.44</v>
      </c>
      <c r="F36" s="47">
        <f t="shared" si="7"/>
        <v>15496291.24</v>
      </c>
      <c r="G36" s="47">
        <f t="shared" si="7"/>
        <v>15496291.24</v>
      </c>
      <c r="H36" s="48">
        <f t="shared" si="7"/>
        <v>414553682.19999999</v>
      </c>
    </row>
    <row r="37" spans="1:8" ht="14.4">
      <c r="A37" s="69"/>
      <c r="B37" s="54" t="s">
        <v>36</v>
      </c>
      <c r="C37" s="55">
        <v>0</v>
      </c>
      <c r="D37" s="55">
        <f t="shared" ref="D37:D50" si="8">E37-C37</f>
        <v>0</v>
      </c>
      <c r="E37" s="55">
        <v>0</v>
      </c>
      <c r="F37" s="55">
        <v>0</v>
      </c>
      <c r="G37" s="55">
        <v>0</v>
      </c>
      <c r="H37" s="56">
        <v>0</v>
      </c>
    </row>
    <row r="38" spans="1:8" ht="14.4">
      <c r="A38" s="69"/>
      <c r="B38" s="54" t="s">
        <v>37</v>
      </c>
      <c r="C38" s="55">
        <v>0</v>
      </c>
      <c r="D38" s="55">
        <f t="shared" si="8"/>
        <v>1015346</v>
      </c>
      <c r="E38" s="55">
        <v>1015346</v>
      </c>
      <c r="F38" s="55">
        <v>0</v>
      </c>
      <c r="G38" s="55">
        <v>0</v>
      </c>
      <c r="H38" s="56">
        <v>1015346</v>
      </c>
    </row>
    <row r="39" spans="1:8" ht="14.4">
      <c r="A39" s="69"/>
      <c r="B39" s="54" t="s">
        <v>38</v>
      </c>
      <c r="C39" s="55">
        <v>0</v>
      </c>
      <c r="D39" s="55">
        <f t="shared" si="8"/>
        <v>0</v>
      </c>
      <c r="E39" s="55">
        <v>0</v>
      </c>
      <c r="F39" s="55">
        <v>0</v>
      </c>
      <c r="G39" s="55">
        <v>0</v>
      </c>
      <c r="H39" s="56">
        <v>0</v>
      </c>
    </row>
    <row r="40" spans="1:8" ht="14.4">
      <c r="A40" s="69"/>
      <c r="B40" s="54" t="s">
        <v>39</v>
      </c>
      <c r="C40" s="55">
        <v>148471457</v>
      </c>
      <c r="D40" s="55">
        <f t="shared" si="8"/>
        <v>280563170.44</v>
      </c>
      <c r="E40" s="55">
        <v>429034627.44</v>
      </c>
      <c r="F40" s="55">
        <v>15496291.24</v>
      </c>
      <c r="G40" s="55">
        <v>15496291.24</v>
      </c>
      <c r="H40" s="56">
        <v>413538336.19999999</v>
      </c>
    </row>
    <row r="41" spans="1:8" ht="14.4">
      <c r="A41" s="69"/>
      <c r="B41" s="50" t="s">
        <v>40</v>
      </c>
      <c r="C41" s="47">
        <v>3465979793</v>
      </c>
      <c r="D41" s="47">
        <f t="shared" si="8"/>
        <v>443034797.09999943</v>
      </c>
      <c r="E41" s="47">
        <v>3909014590.0999994</v>
      </c>
      <c r="F41" s="47">
        <v>2417276446.4200001</v>
      </c>
      <c r="G41" s="47">
        <v>2417276446.4200001</v>
      </c>
      <c r="H41" s="48">
        <v>1491738143.6800003</v>
      </c>
    </row>
    <row r="42" spans="1:8" s="57" customFormat="1" ht="14.4">
      <c r="A42" s="45"/>
      <c r="B42" s="46" t="s">
        <v>41</v>
      </c>
      <c r="C42" s="47">
        <v>690506829</v>
      </c>
      <c r="D42" s="47">
        <f t="shared" si="8"/>
        <v>461014306</v>
      </c>
      <c r="E42" s="47">
        <v>1151521135</v>
      </c>
      <c r="F42" s="47">
        <v>704684830</v>
      </c>
      <c r="G42" s="47">
        <v>571520345.5</v>
      </c>
      <c r="H42" s="48">
        <v>446836305</v>
      </c>
    </row>
    <row r="43" spans="1:8" s="49" customFormat="1" ht="14.4">
      <c r="A43" s="45"/>
      <c r="B43" s="46" t="s">
        <v>42</v>
      </c>
      <c r="C43" s="47">
        <v>696185772</v>
      </c>
      <c r="D43" s="47">
        <f t="shared" si="8"/>
        <v>51928570.940000057</v>
      </c>
      <c r="E43" s="47">
        <v>748114342.94000006</v>
      </c>
      <c r="F43" s="47">
        <v>310804757</v>
      </c>
      <c r="G43" s="47">
        <v>306804757</v>
      </c>
      <c r="H43" s="48">
        <v>437309585.94</v>
      </c>
    </row>
    <row r="44" spans="1:8" s="49" customFormat="1" ht="14.4">
      <c r="A44" s="45"/>
      <c r="B44" s="46" t="s">
        <v>43</v>
      </c>
      <c r="C44" s="47">
        <f>SUM(C45:C50)</f>
        <v>1452552147</v>
      </c>
      <c r="D44" s="47">
        <f t="shared" ref="D44:H44" si="9">SUM(D45:D50)</f>
        <v>159481490.36000001</v>
      </c>
      <c r="E44" s="47">
        <f t="shared" si="9"/>
        <v>1612033637.3600001</v>
      </c>
      <c r="F44" s="47">
        <f t="shared" si="9"/>
        <v>810965210.80999994</v>
      </c>
      <c r="G44" s="47">
        <f t="shared" si="9"/>
        <v>710665347.78999996</v>
      </c>
      <c r="H44" s="48">
        <f t="shared" si="9"/>
        <v>801068426.54999995</v>
      </c>
    </row>
    <row r="45" spans="1:8" ht="14.4">
      <c r="A45" s="69"/>
      <c r="B45" s="50" t="s">
        <v>44</v>
      </c>
      <c r="C45" s="51">
        <v>363590043</v>
      </c>
      <c r="D45" s="51">
        <f t="shared" si="8"/>
        <v>97375173</v>
      </c>
      <c r="E45" s="51">
        <v>460965216</v>
      </c>
      <c r="F45" s="51">
        <v>235600092</v>
      </c>
      <c r="G45" s="51">
        <v>190459754</v>
      </c>
      <c r="H45" s="52">
        <v>225365124</v>
      </c>
    </row>
    <row r="46" spans="1:8" ht="27.6">
      <c r="A46" s="69"/>
      <c r="B46" s="50" t="s">
        <v>45</v>
      </c>
      <c r="C46" s="51">
        <v>64215075</v>
      </c>
      <c r="D46" s="51">
        <f t="shared" si="8"/>
        <v>550000</v>
      </c>
      <c r="E46" s="51">
        <v>64765075</v>
      </c>
      <c r="F46" s="51">
        <v>29042668.719999999</v>
      </c>
      <c r="G46" s="51">
        <v>26250108.699999999</v>
      </c>
      <c r="H46" s="52">
        <v>35722406.280000001</v>
      </c>
    </row>
    <row r="47" spans="1:8" ht="14.4">
      <c r="A47" s="69"/>
      <c r="B47" s="50" t="s">
        <v>46</v>
      </c>
      <c r="C47" s="51">
        <v>36728601</v>
      </c>
      <c r="D47" s="51">
        <f t="shared" si="8"/>
        <v>1198351.3599999994</v>
      </c>
      <c r="E47" s="51">
        <v>37926952.359999999</v>
      </c>
      <c r="F47" s="51">
        <v>17456762.280000001</v>
      </c>
      <c r="G47" s="51">
        <v>16839222.280000001</v>
      </c>
      <c r="H47" s="52">
        <v>20470190.079999998</v>
      </c>
    </row>
    <row r="48" spans="1:8" ht="27.6">
      <c r="A48" s="69"/>
      <c r="B48" s="50" t="s">
        <v>47</v>
      </c>
      <c r="C48" s="51">
        <v>48954752</v>
      </c>
      <c r="D48" s="51">
        <f t="shared" si="8"/>
        <v>0</v>
      </c>
      <c r="E48" s="51">
        <v>48954752</v>
      </c>
      <c r="F48" s="51">
        <v>17577918</v>
      </c>
      <c r="G48" s="51">
        <v>16702939</v>
      </c>
      <c r="H48" s="52">
        <v>31376834</v>
      </c>
    </row>
    <row r="49" spans="1:8" ht="14.4">
      <c r="A49" s="69"/>
      <c r="B49" s="50" t="s">
        <v>48</v>
      </c>
      <c r="C49" s="51">
        <v>872396235</v>
      </c>
      <c r="D49" s="51">
        <f t="shared" si="8"/>
        <v>60198000</v>
      </c>
      <c r="E49" s="51">
        <v>932594235</v>
      </c>
      <c r="F49" s="51">
        <v>480546852</v>
      </c>
      <c r="G49" s="51">
        <v>430565230</v>
      </c>
      <c r="H49" s="52">
        <v>452047383</v>
      </c>
    </row>
    <row r="50" spans="1:8" ht="27.6">
      <c r="A50" s="72"/>
      <c r="B50" s="50" t="s">
        <v>49</v>
      </c>
      <c r="C50" s="51">
        <v>66667441</v>
      </c>
      <c r="D50" s="51">
        <f t="shared" si="8"/>
        <v>159966</v>
      </c>
      <c r="E50" s="51">
        <v>66827407</v>
      </c>
      <c r="F50" s="51">
        <v>30740917.809999999</v>
      </c>
      <c r="G50" s="51">
        <v>29848093.809999999</v>
      </c>
      <c r="H50" s="52">
        <v>36086489.189999998</v>
      </c>
    </row>
    <row r="51" spans="1:8" s="35" customFormat="1" ht="27.6">
      <c r="A51" s="45"/>
      <c r="B51" s="42" t="s">
        <v>50</v>
      </c>
      <c r="C51" s="43">
        <f t="shared" ref="C51:H51" si="10">C52+C81+C72+C74+C90+C84+C77+C94</f>
        <v>5180737083</v>
      </c>
      <c r="D51" s="43">
        <f t="shared" si="10"/>
        <v>2735540180.5599995</v>
      </c>
      <c r="E51" s="43">
        <f t="shared" si="10"/>
        <v>7916277263.5599995</v>
      </c>
      <c r="F51" s="43">
        <f t="shared" si="10"/>
        <v>3014512444.9399996</v>
      </c>
      <c r="G51" s="43">
        <f t="shared" si="10"/>
        <v>1996286382.5599997</v>
      </c>
      <c r="H51" s="43">
        <f t="shared" si="10"/>
        <v>4901764818.6199999</v>
      </c>
    </row>
    <row r="52" spans="1:8" s="49" customFormat="1" ht="14.4">
      <c r="A52" s="45"/>
      <c r="B52" s="46" t="s">
        <v>51</v>
      </c>
      <c r="C52" s="47">
        <f>SUM(C53:C71)</f>
        <v>2127124486</v>
      </c>
      <c r="D52" s="47">
        <f t="shared" ref="D52:H52" si="11">SUM(D53:D71)</f>
        <v>190985596.42999989</v>
      </c>
      <c r="E52" s="47">
        <f t="shared" si="11"/>
        <v>2318110082.4299998</v>
      </c>
      <c r="F52" s="47">
        <f t="shared" si="11"/>
        <v>1090251787.5400002</v>
      </c>
      <c r="G52" s="47">
        <f t="shared" si="11"/>
        <v>895812043.16999984</v>
      </c>
      <c r="H52" s="48">
        <f t="shared" si="11"/>
        <v>1227858294.8900001</v>
      </c>
    </row>
    <row r="53" spans="1:8" s="53" customFormat="1" ht="14.4">
      <c r="A53" s="69"/>
      <c r="B53" s="50" t="s">
        <v>52</v>
      </c>
      <c r="C53" s="51">
        <v>466888866</v>
      </c>
      <c r="D53" s="51">
        <f t="shared" ref="D53:D71" si="12">E53-C53</f>
        <v>90109099.5</v>
      </c>
      <c r="E53" s="51">
        <v>556997965.5</v>
      </c>
      <c r="F53" s="51">
        <v>286256552.46999997</v>
      </c>
      <c r="G53" s="51">
        <v>242285527.46999997</v>
      </c>
      <c r="H53" s="52">
        <v>270741413.03000003</v>
      </c>
    </row>
    <row r="54" spans="1:8" ht="14.4">
      <c r="A54" s="69"/>
      <c r="B54" s="50" t="s">
        <v>53</v>
      </c>
      <c r="C54" s="51">
        <v>425108052</v>
      </c>
      <c r="D54" s="51">
        <f t="shared" si="12"/>
        <v>0</v>
      </c>
      <c r="E54" s="51">
        <v>425108052</v>
      </c>
      <c r="F54" s="51">
        <v>174325644.60000002</v>
      </c>
      <c r="G54" s="51">
        <v>174325644.60000002</v>
      </c>
      <c r="H54" s="52">
        <v>250782407.40000001</v>
      </c>
    </row>
    <row r="55" spans="1:8" s="49" customFormat="1" ht="27.6">
      <c r="A55" s="69"/>
      <c r="B55" s="50" t="s">
        <v>54</v>
      </c>
      <c r="C55" s="51">
        <v>44823894</v>
      </c>
      <c r="D55" s="51">
        <f t="shared" si="12"/>
        <v>0</v>
      </c>
      <c r="E55" s="51">
        <v>44823894</v>
      </c>
      <c r="F55" s="51">
        <v>17942018</v>
      </c>
      <c r="G55" s="51">
        <v>17917018</v>
      </c>
      <c r="H55" s="52">
        <v>26881876</v>
      </c>
    </row>
    <row r="56" spans="1:8" ht="27.6">
      <c r="A56" s="69"/>
      <c r="B56" s="50" t="s">
        <v>55</v>
      </c>
      <c r="C56" s="51">
        <v>144160667</v>
      </c>
      <c r="D56" s="51">
        <f t="shared" si="12"/>
        <v>3301183.9999999702</v>
      </c>
      <c r="E56" s="51">
        <v>147461850.99999997</v>
      </c>
      <c r="F56" s="51">
        <v>65647714.960000001</v>
      </c>
      <c r="G56" s="51">
        <v>65064943.730000004</v>
      </c>
      <c r="H56" s="52">
        <v>81814136.040000007</v>
      </c>
    </row>
    <row r="57" spans="1:8" ht="27.6">
      <c r="A57" s="69"/>
      <c r="B57" s="50" t="s">
        <v>56</v>
      </c>
      <c r="C57" s="51">
        <v>154661458</v>
      </c>
      <c r="D57" s="51">
        <f t="shared" si="12"/>
        <v>2003007</v>
      </c>
      <c r="E57" s="51">
        <v>156664465</v>
      </c>
      <c r="F57" s="51">
        <v>76533648</v>
      </c>
      <c r="G57" s="51">
        <v>76533648</v>
      </c>
      <c r="H57" s="52">
        <v>80130817</v>
      </c>
    </row>
    <row r="58" spans="1:8" s="49" customFormat="1" ht="27.6">
      <c r="A58" s="69"/>
      <c r="B58" s="50" t="s">
        <v>57</v>
      </c>
      <c r="C58" s="51">
        <v>40473356</v>
      </c>
      <c r="D58" s="51">
        <f t="shared" si="12"/>
        <v>-648678</v>
      </c>
      <c r="E58" s="51">
        <v>39824678</v>
      </c>
      <c r="F58" s="51">
        <v>14640883.190000001</v>
      </c>
      <c r="G58" s="51">
        <v>14275048.060000001</v>
      </c>
      <c r="H58" s="52">
        <v>25183794.809999999</v>
      </c>
    </row>
    <row r="59" spans="1:8" ht="14.4">
      <c r="A59" s="69"/>
      <c r="B59" s="50" t="s">
        <v>58</v>
      </c>
      <c r="C59" s="51">
        <v>17588169</v>
      </c>
      <c r="D59" s="51">
        <f t="shared" si="12"/>
        <v>3391955.9999999963</v>
      </c>
      <c r="E59" s="51">
        <v>20980124.999999996</v>
      </c>
      <c r="F59" s="51">
        <v>10785825.880000003</v>
      </c>
      <c r="G59" s="51">
        <v>7393869.8800000027</v>
      </c>
      <c r="H59" s="52">
        <v>10194299.119999999</v>
      </c>
    </row>
    <row r="60" spans="1:8" ht="14.4">
      <c r="A60" s="69"/>
      <c r="B60" s="50" t="s">
        <v>59</v>
      </c>
      <c r="C60" s="51">
        <v>41915185</v>
      </c>
      <c r="D60" s="51">
        <f t="shared" si="12"/>
        <v>6137000.2800000235</v>
      </c>
      <c r="E60" s="51">
        <v>48052185.280000024</v>
      </c>
      <c r="F60" s="51">
        <v>24343732.209999997</v>
      </c>
      <c r="G60" s="51">
        <v>22893421.209999997</v>
      </c>
      <c r="H60" s="52">
        <v>23708453.07</v>
      </c>
    </row>
    <row r="61" spans="1:8" ht="14.4">
      <c r="A61" s="69"/>
      <c r="B61" s="50" t="s">
        <v>60</v>
      </c>
      <c r="C61" s="51">
        <v>55094110</v>
      </c>
      <c r="D61" s="51">
        <f t="shared" si="12"/>
        <v>831445.99999997765</v>
      </c>
      <c r="E61" s="51">
        <v>55925555.999999978</v>
      </c>
      <c r="F61" s="51">
        <v>28904829.499999996</v>
      </c>
      <c r="G61" s="51">
        <v>22303736.499999996</v>
      </c>
      <c r="H61" s="52">
        <v>27020726.5</v>
      </c>
    </row>
    <row r="62" spans="1:8" ht="14.4">
      <c r="A62" s="70"/>
      <c r="B62" s="50" t="s">
        <v>61</v>
      </c>
      <c r="C62" s="51">
        <v>25167353</v>
      </c>
      <c r="D62" s="51">
        <f t="shared" si="12"/>
        <v>500000</v>
      </c>
      <c r="E62" s="51">
        <v>25667353</v>
      </c>
      <c r="F62" s="51">
        <v>12646373</v>
      </c>
      <c r="G62" s="51">
        <v>9379103</v>
      </c>
      <c r="H62" s="52">
        <v>13020980</v>
      </c>
    </row>
    <row r="63" spans="1:8" ht="14.4">
      <c r="A63" s="69"/>
      <c r="B63" s="50" t="s">
        <v>62</v>
      </c>
      <c r="C63" s="51">
        <v>234569011</v>
      </c>
      <c r="D63" s="51">
        <f t="shared" si="12"/>
        <v>7100136.4799999893</v>
      </c>
      <c r="E63" s="51">
        <v>241669147.47999999</v>
      </c>
      <c r="F63" s="51">
        <v>100750601.81000002</v>
      </c>
      <c r="G63" s="51">
        <v>81562062.810000017</v>
      </c>
      <c r="H63" s="52">
        <v>140918545.66999999</v>
      </c>
    </row>
    <row r="64" spans="1:8" ht="14.4">
      <c r="A64" s="69"/>
      <c r="B64" s="50" t="s">
        <v>63</v>
      </c>
      <c r="C64" s="51">
        <v>62945467</v>
      </c>
      <c r="D64" s="51">
        <f t="shared" si="12"/>
        <v>1933634.9999999925</v>
      </c>
      <c r="E64" s="51">
        <v>64879101.999999993</v>
      </c>
      <c r="F64" s="51">
        <v>44403615.519999981</v>
      </c>
      <c r="G64" s="51">
        <v>44403615.519999981</v>
      </c>
      <c r="H64" s="52">
        <v>20475486.480000004</v>
      </c>
    </row>
    <row r="65" spans="1:8" ht="14.4">
      <c r="A65" s="71"/>
      <c r="B65" s="50" t="s">
        <v>64</v>
      </c>
      <c r="C65" s="51">
        <v>261052101</v>
      </c>
      <c r="D65" s="51">
        <f t="shared" si="12"/>
        <v>69613820.169999897</v>
      </c>
      <c r="E65" s="51">
        <v>330665921.1699999</v>
      </c>
      <c r="F65" s="51">
        <v>172396456.26000002</v>
      </c>
      <c r="G65" s="51">
        <v>62468180.260000035</v>
      </c>
      <c r="H65" s="52">
        <v>158269464.90999997</v>
      </c>
    </row>
    <row r="66" spans="1:8" ht="27.6">
      <c r="A66" s="69"/>
      <c r="B66" s="58" t="s">
        <v>65</v>
      </c>
      <c r="C66" s="51">
        <v>69643033</v>
      </c>
      <c r="D66" s="51">
        <f t="shared" si="12"/>
        <v>1392000.0000000149</v>
      </c>
      <c r="E66" s="51">
        <v>71035033.000000015</v>
      </c>
      <c r="F66" s="51">
        <v>15838036.609999998</v>
      </c>
      <c r="G66" s="51">
        <v>14401311.239999996</v>
      </c>
      <c r="H66" s="52">
        <v>55196996.390000001</v>
      </c>
    </row>
    <row r="67" spans="1:8" ht="14.4">
      <c r="A67" s="69"/>
      <c r="B67" s="50" t="s">
        <v>66</v>
      </c>
      <c r="C67" s="51">
        <v>33165079</v>
      </c>
      <c r="D67" s="51">
        <f t="shared" si="12"/>
        <v>0</v>
      </c>
      <c r="E67" s="51">
        <v>33165079.000000007</v>
      </c>
      <c r="F67" s="51">
        <v>14300458.200000003</v>
      </c>
      <c r="G67" s="51">
        <v>12078574.060000001</v>
      </c>
      <c r="H67" s="52">
        <v>18864620.799999997</v>
      </c>
    </row>
    <row r="68" spans="1:8" ht="14.4">
      <c r="A68" s="71"/>
      <c r="B68" s="50" t="s">
        <v>67</v>
      </c>
      <c r="C68" s="51">
        <v>13522300</v>
      </c>
      <c r="D68" s="51">
        <f t="shared" si="12"/>
        <v>0</v>
      </c>
      <c r="E68" s="51">
        <v>13522300</v>
      </c>
      <c r="F68" s="51">
        <v>10795165.599999998</v>
      </c>
      <c r="G68" s="51">
        <v>10795165.599999998</v>
      </c>
      <c r="H68" s="52">
        <v>2727134.4000000008</v>
      </c>
    </row>
    <row r="69" spans="1:8" ht="14.4">
      <c r="A69" s="71"/>
      <c r="B69" s="58" t="s">
        <v>68</v>
      </c>
      <c r="C69" s="51">
        <v>13006437</v>
      </c>
      <c r="D69" s="51">
        <f t="shared" si="12"/>
        <v>5350453.0000000037</v>
      </c>
      <c r="E69" s="51">
        <v>18356890.000000004</v>
      </c>
      <c r="F69" s="51">
        <v>11282221.920000002</v>
      </c>
      <c r="G69" s="51">
        <v>10103966.420000002</v>
      </c>
      <c r="H69" s="52">
        <v>7074668.0799999982</v>
      </c>
    </row>
    <row r="70" spans="1:8" ht="14.4">
      <c r="A70" s="71"/>
      <c r="B70" s="58" t="s">
        <v>69</v>
      </c>
      <c r="C70" s="51">
        <v>14986730</v>
      </c>
      <c r="D70" s="51">
        <f t="shared" si="12"/>
        <v>298846.99999999441</v>
      </c>
      <c r="E70" s="51">
        <v>15285576.999999994</v>
      </c>
      <c r="F70" s="51">
        <v>5409899.8100000005</v>
      </c>
      <c r="G70" s="51">
        <v>4735345.8100000005</v>
      </c>
      <c r="H70" s="52">
        <v>9875677.1900000013</v>
      </c>
    </row>
    <row r="71" spans="1:8" ht="14.4">
      <c r="A71" s="71"/>
      <c r="B71" s="58" t="s">
        <v>70</v>
      </c>
      <c r="C71" s="51">
        <v>8353218</v>
      </c>
      <c r="D71" s="51">
        <f t="shared" si="12"/>
        <v>-328310</v>
      </c>
      <c r="E71" s="51">
        <v>8024908</v>
      </c>
      <c r="F71" s="51">
        <v>3048110</v>
      </c>
      <c r="G71" s="51">
        <v>2891861</v>
      </c>
      <c r="H71" s="52">
        <v>4976798</v>
      </c>
    </row>
    <row r="72" spans="1:8" ht="14.4">
      <c r="A72" s="45"/>
      <c r="B72" s="46" t="s">
        <v>71</v>
      </c>
      <c r="C72" s="47">
        <f t="shared" ref="C72:H72" si="13">SUM(C73:C73)</f>
        <v>1673367300</v>
      </c>
      <c r="D72" s="47">
        <f t="shared" si="13"/>
        <v>2187561707.3699994</v>
      </c>
      <c r="E72" s="47">
        <f t="shared" si="13"/>
        <v>3860929007.3699994</v>
      </c>
      <c r="F72" s="47">
        <f t="shared" si="13"/>
        <v>1375650300.1499999</v>
      </c>
      <c r="G72" s="47">
        <f t="shared" si="13"/>
        <v>666314979.07999992</v>
      </c>
      <c r="H72" s="48">
        <f t="shared" si="13"/>
        <v>2485278707.2200003</v>
      </c>
    </row>
    <row r="73" spans="1:8" s="53" customFormat="1" ht="14.4">
      <c r="A73" s="69"/>
      <c r="B73" s="50" t="s">
        <v>72</v>
      </c>
      <c r="C73" s="51">
        <v>1673367300</v>
      </c>
      <c r="D73" s="51">
        <f t="shared" ref="D73" si="14">E73-C73</f>
        <v>2187561707.3699994</v>
      </c>
      <c r="E73" s="51">
        <v>3860929007.3699994</v>
      </c>
      <c r="F73" s="51">
        <v>1375650300.1499999</v>
      </c>
      <c r="G73" s="51">
        <v>666314979.07999992</v>
      </c>
      <c r="H73" s="52">
        <v>2485278707.2200003</v>
      </c>
    </row>
    <row r="74" spans="1:8" ht="14.4">
      <c r="A74" s="45"/>
      <c r="B74" s="46" t="s">
        <v>73</v>
      </c>
      <c r="C74" s="47">
        <f t="shared" ref="C74:H74" si="15">SUM(C75:C76)</f>
        <v>119357064</v>
      </c>
      <c r="D74" s="47">
        <f t="shared" si="15"/>
        <v>31396909.01000005</v>
      </c>
      <c r="E74" s="47">
        <f t="shared" si="15"/>
        <v>150753973.01000005</v>
      </c>
      <c r="F74" s="47">
        <f t="shared" si="15"/>
        <v>61535163.289999992</v>
      </c>
      <c r="G74" s="47">
        <f t="shared" si="15"/>
        <v>45845944.170000002</v>
      </c>
      <c r="H74" s="48">
        <f t="shared" si="15"/>
        <v>89218809.719999999</v>
      </c>
    </row>
    <row r="75" spans="1:8" ht="14.4">
      <c r="A75" s="69"/>
      <c r="B75" s="50" t="s">
        <v>74</v>
      </c>
      <c r="C75" s="51">
        <v>89228566</v>
      </c>
      <c r="D75" s="51">
        <f t="shared" ref="D75:D76" si="16">E75-C75</f>
        <v>25670400.000000045</v>
      </c>
      <c r="E75" s="51">
        <v>114898966.00000004</v>
      </c>
      <c r="F75" s="51">
        <v>45337818.829999998</v>
      </c>
      <c r="G75" s="51">
        <v>35767627.490000002</v>
      </c>
      <c r="H75" s="52">
        <v>69561147.170000002</v>
      </c>
    </row>
    <row r="76" spans="1:8" ht="27.6">
      <c r="A76" s="69"/>
      <c r="B76" s="59" t="s">
        <v>75</v>
      </c>
      <c r="C76" s="51">
        <v>30128498</v>
      </c>
      <c r="D76" s="51">
        <f t="shared" si="16"/>
        <v>5726509.0100000054</v>
      </c>
      <c r="E76" s="51">
        <v>35855007.010000005</v>
      </c>
      <c r="F76" s="51">
        <v>16197344.459999995</v>
      </c>
      <c r="G76" s="51">
        <v>10078316.679999998</v>
      </c>
      <c r="H76" s="52">
        <v>19657662.549999997</v>
      </c>
    </row>
    <row r="77" spans="1:8" ht="14.4">
      <c r="A77" s="45"/>
      <c r="B77" s="46" t="s">
        <v>76</v>
      </c>
      <c r="C77" s="47">
        <f>SUM(C78:C80)</f>
        <v>629632211</v>
      </c>
      <c r="D77" s="47">
        <f t="shared" ref="D77:H77" si="17">SUM(D78:D80)</f>
        <v>290553903</v>
      </c>
      <c r="E77" s="47">
        <f t="shared" si="17"/>
        <v>920186114</v>
      </c>
      <c r="F77" s="47">
        <f t="shared" si="17"/>
        <v>209486589.33000004</v>
      </c>
      <c r="G77" s="47">
        <f t="shared" si="17"/>
        <v>152064665.34000003</v>
      </c>
      <c r="H77" s="48">
        <f t="shared" si="17"/>
        <v>710699524.67000008</v>
      </c>
    </row>
    <row r="78" spans="1:8" ht="27.6" hidden="1">
      <c r="A78" s="73"/>
      <c r="B78" s="50" t="s">
        <v>77</v>
      </c>
      <c r="C78" s="51">
        <v>0</v>
      </c>
      <c r="D78" s="51">
        <f t="shared" ref="D78:D80" si="18">E78-C78</f>
        <v>0</v>
      </c>
      <c r="E78" s="51">
        <v>0</v>
      </c>
      <c r="F78" s="51">
        <v>0</v>
      </c>
      <c r="G78" s="51">
        <v>0</v>
      </c>
      <c r="H78" s="52">
        <v>0</v>
      </c>
    </row>
    <row r="79" spans="1:8" ht="27.6">
      <c r="A79" s="69"/>
      <c r="B79" s="50" t="s">
        <v>78</v>
      </c>
      <c r="C79" s="51">
        <v>0</v>
      </c>
      <c r="D79" s="51">
        <f t="shared" si="18"/>
        <v>2749571</v>
      </c>
      <c r="E79" s="51">
        <v>2749571</v>
      </c>
      <c r="F79" s="51">
        <v>1859181.9</v>
      </c>
      <c r="G79" s="51">
        <v>879535.5</v>
      </c>
      <c r="H79" s="52">
        <v>890389.1</v>
      </c>
    </row>
    <row r="80" spans="1:8" ht="14.4">
      <c r="A80" s="74"/>
      <c r="B80" s="50" t="s">
        <v>79</v>
      </c>
      <c r="C80" s="51">
        <v>629632211</v>
      </c>
      <c r="D80" s="51">
        <f t="shared" si="18"/>
        <v>287804332</v>
      </c>
      <c r="E80" s="51">
        <v>917436543</v>
      </c>
      <c r="F80" s="51">
        <v>207627407.43000004</v>
      </c>
      <c r="G80" s="51">
        <v>151185129.84000003</v>
      </c>
      <c r="H80" s="52">
        <v>709809135.57000005</v>
      </c>
    </row>
    <row r="81" spans="1:8" s="57" customFormat="1" ht="14.4">
      <c r="A81" s="45"/>
      <c r="B81" s="46" t="s">
        <v>80</v>
      </c>
      <c r="C81" s="47">
        <f>SUM(C82:C83)</f>
        <v>16223260</v>
      </c>
      <c r="D81" s="47">
        <f t="shared" ref="D81:H81" si="19">SUM(D82:D83)</f>
        <v>6097230.6699999981</v>
      </c>
      <c r="E81" s="47">
        <f t="shared" si="19"/>
        <v>22320490.669999998</v>
      </c>
      <c r="F81" s="47">
        <f t="shared" si="19"/>
        <v>11930538.310000001</v>
      </c>
      <c r="G81" s="47">
        <f t="shared" si="19"/>
        <v>6162615.6900000013</v>
      </c>
      <c r="H81" s="48">
        <f t="shared" si="19"/>
        <v>10389952.359999999</v>
      </c>
    </row>
    <row r="82" spans="1:8" ht="14.4">
      <c r="A82" s="69"/>
      <c r="B82" s="50" t="s">
        <v>81</v>
      </c>
      <c r="C82" s="51">
        <v>0</v>
      </c>
      <c r="D82" s="51">
        <f t="shared" ref="D82:D83" si="20">E82-C82</f>
        <v>4400000</v>
      </c>
      <c r="E82" s="51">
        <v>4400000</v>
      </c>
      <c r="F82" s="51">
        <v>4400000</v>
      </c>
      <c r="G82" s="51">
        <v>1307989.1099999999</v>
      </c>
      <c r="H82" s="52">
        <v>0</v>
      </c>
    </row>
    <row r="83" spans="1:8" ht="14.4">
      <c r="A83" s="69"/>
      <c r="B83" s="50" t="s">
        <v>82</v>
      </c>
      <c r="C83" s="51">
        <v>16223260</v>
      </c>
      <c r="D83" s="51">
        <f t="shared" si="20"/>
        <v>1697230.6699999981</v>
      </c>
      <c r="E83" s="51">
        <v>17920490.669999998</v>
      </c>
      <c r="F83" s="51">
        <v>7530538.3100000005</v>
      </c>
      <c r="G83" s="51">
        <v>4854626.5800000019</v>
      </c>
      <c r="H83" s="52">
        <v>10389952.359999999</v>
      </c>
    </row>
    <row r="84" spans="1:8" s="57" customFormat="1" ht="14.4">
      <c r="A84" s="45"/>
      <c r="B84" s="46" t="s">
        <v>83</v>
      </c>
      <c r="C84" s="47">
        <f>SUM(C85:C89)</f>
        <v>554113005</v>
      </c>
      <c r="D84" s="47">
        <f t="shared" ref="D84:H84" si="21">SUM(D85:D89)</f>
        <v>27474770.799999908</v>
      </c>
      <c r="E84" s="47">
        <f t="shared" si="21"/>
        <v>581587775.79999995</v>
      </c>
      <c r="F84" s="47">
        <f t="shared" si="21"/>
        <v>236558502.12000006</v>
      </c>
      <c r="G84" s="47">
        <f t="shared" si="21"/>
        <v>201955210.40999994</v>
      </c>
      <c r="H84" s="48">
        <f t="shared" si="21"/>
        <v>345029273.68000007</v>
      </c>
    </row>
    <row r="85" spans="1:8" ht="27.6">
      <c r="A85" s="69"/>
      <c r="B85" s="50" t="s">
        <v>84</v>
      </c>
      <c r="C85" s="51">
        <v>395356606</v>
      </c>
      <c r="D85" s="51">
        <f t="shared" ref="D85:D89" si="22">E85-C85</f>
        <v>11008110.99999994</v>
      </c>
      <c r="E85" s="51">
        <v>406364716.99999994</v>
      </c>
      <c r="F85" s="51">
        <v>163595388.02000001</v>
      </c>
      <c r="G85" s="51">
        <v>134633134.17999995</v>
      </c>
      <c r="H85" s="52">
        <v>242769328.97999999</v>
      </c>
    </row>
    <row r="86" spans="1:8" ht="14.4">
      <c r="A86" s="69"/>
      <c r="B86" s="50" t="s">
        <v>85</v>
      </c>
      <c r="C86" s="51">
        <v>43703463</v>
      </c>
      <c r="D86" s="51">
        <f t="shared" si="22"/>
        <v>161422.9999999702</v>
      </c>
      <c r="E86" s="51">
        <v>43864885.99999997</v>
      </c>
      <c r="F86" s="51">
        <v>17832857.240000017</v>
      </c>
      <c r="G86" s="51">
        <v>16569324.239999995</v>
      </c>
      <c r="H86" s="52">
        <v>26032028.759999998</v>
      </c>
    </row>
    <row r="87" spans="1:8" ht="27.6">
      <c r="A87" s="69"/>
      <c r="B87" s="50" t="s">
        <v>86</v>
      </c>
      <c r="C87" s="51">
        <v>25580657</v>
      </c>
      <c r="D87" s="51">
        <f t="shared" si="22"/>
        <v>4215679.599999994</v>
      </c>
      <c r="E87" s="51">
        <v>29796336.599999994</v>
      </c>
      <c r="F87" s="51">
        <v>8581340.1799999997</v>
      </c>
      <c r="G87" s="51">
        <v>8351107.5099999998</v>
      </c>
      <c r="H87" s="52">
        <v>21214996.419999998</v>
      </c>
    </row>
    <row r="88" spans="1:8" ht="14.4">
      <c r="A88" s="69"/>
      <c r="B88" s="50" t="s">
        <v>87</v>
      </c>
      <c r="C88" s="51">
        <v>26490512</v>
      </c>
      <c r="D88" s="51">
        <f t="shared" si="22"/>
        <v>761712.5</v>
      </c>
      <c r="E88" s="51">
        <v>27252224.5</v>
      </c>
      <c r="F88" s="51">
        <v>11528201.83</v>
      </c>
      <c r="G88" s="51">
        <v>9962135.9799999986</v>
      </c>
      <c r="H88" s="52">
        <v>15724022.67</v>
      </c>
    </row>
    <row r="89" spans="1:8" ht="14.4">
      <c r="A89" s="69"/>
      <c r="B89" s="50" t="s">
        <v>88</v>
      </c>
      <c r="C89" s="51">
        <v>62981767</v>
      </c>
      <c r="D89" s="51">
        <f t="shared" si="22"/>
        <v>11327844.700000003</v>
      </c>
      <c r="E89" s="51">
        <v>74309611.700000003</v>
      </c>
      <c r="F89" s="51">
        <v>35020714.850000009</v>
      </c>
      <c r="G89" s="51">
        <v>32439508.500000004</v>
      </c>
      <c r="H89" s="52">
        <v>39288896.850000009</v>
      </c>
    </row>
    <row r="90" spans="1:8" ht="14.4">
      <c r="A90" s="45"/>
      <c r="B90" s="46" t="s">
        <v>89</v>
      </c>
      <c r="C90" s="47">
        <f t="shared" ref="C90:H90" si="23">SUM(C91:C93)</f>
        <v>0</v>
      </c>
      <c r="D90" s="47">
        <f t="shared" si="23"/>
        <v>0</v>
      </c>
      <c r="E90" s="47">
        <f t="shared" si="23"/>
        <v>0</v>
      </c>
      <c r="F90" s="47">
        <f t="shared" si="23"/>
        <v>0</v>
      </c>
      <c r="G90" s="47">
        <f t="shared" si="23"/>
        <v>0</v>
      </c>
      <c r="H90" s="48">
        <f t="shared" si="23"/>
        <v>0</v>
      </c>
    </row>
    <row r="91" spans="1:8" ht="27.6" hidden="1">
      <c r="A91" s="69"/>
      <c r="B91" s="50" t="s">
        <v>90</v>
      </c>
      <c r="C91" s="51">
        <v>0</v>
      </c>
      <c r="D91" s="51">
        <f t="shared" ref="D91:D93" si="24">E91-C91</f>
        <v>0</v>
      </c>
      <c r="E91" s="51">
        <v>0</v>
      </c>
      <c r="F91" s="51">
        <v>0</v>
      </c>
      <c r="G91" s="51">
        <v>0</v>
      </c>
      <c r="H91" s="52">
        <v>0</v>
      </c>
    </row>
    <row r="92" spans="1:8" ht="27.6" hidden="1">
      <c r="A92" s="69"/>
      <c r="B92" s="50" t="s">
        <v>91</v>
      </c>
      <c r="C92" s="51">
        <v>0</v>
      </c>
      <c r="D92" s="51">
        <f t="shared" si="24"/>
        <v>0</v>
      </c>
      <c r="E92" s="51">
        <v>0</v>
      </c>
      <c r="F92" s="51">
        <v>0</v>
      </c>
      <c r="G92" s="51">
        <v>0</v>
      </c>
      <c r="H92" s="52">
        <v>0</v>
      </c>
    </row>
    <row r="93" spans="1:8" ht="27.6" hidden="1">
      <c r="A93" s="69"/>
      <c r="B93" s="50" t="s">
        <v>92</v>
      </c>
      <c r="C93" s="51">
        <v>0</v>
      </c>
      <c r="D93" s="51">
        <f t="shared" si="24"/>
        <v>0</v>
      </c>
      <c r="E93" s="51">
        <v>0</v>
      </c>
      <c r="F93" s="51">
        <v>0</v>
      </c>
      <c r="G93" s="51">
        <v>0</v>
      </c>
      <c r="H93" s="52">
        <v>0</v>
      </c>
    </row>
    <row r="94" spans="1:8" ht="14.4">
      <c r="A94" s="45"/>
      <c r="B94" s="46" t="s">
        <v>93</v>
      </c>
      <c r="C94" s="47">
        <f>SUM(C95:C96)</f>
        <v>60919757</v>
      </c>
      <c r="D94" s="47">
        <f t="shared" ref="D94:H94" si="25">SUM(D95:D96)</f>
        <v>1470063.2800000012</v>
      </c>
      <c r="E94" s="47">
        <f t="shared" si="25"/>
        <v>62389820.280000001</v>
      </c>
      <c r="F94" s="47">
        <f t="shared" si="25"/>
        <v>29099564.200000003</v>
      </c>
      <c r="G94" s="47">
        <f t="shared" si="25"/>
        <v>28130924.700000003</v>
      </c>
      <c r="H94" s="48">
        <f t="shared" si="25"/>
        <v>33290256.079999994</v>
      </c>
    </row>
    <row r="95" spans="1:8" ht="27.6">
      <c r="A95" s="69"/>
      <c r="B95" s="50" t="s">
        <v>94</v>
      </c>
      <c r="C95" s="51">
        <v>16197398</v>
      </c>
      <c r="D95" s="51">
        <f t="shared" ref="D95:D96" si="26">E95-C95</f>
        <v>1377500</v>
      </c>
      <c r="E95" s="51">
        <v>17574898</v>
      </c>
      <c r="F95" s="51">
        <v>7403296.7799999993</v>
      </c>
      <c r="G95" s="51">
        <v>6822630.2799999993</v>
      </c>
      <c r="H95" s="52">
        <v>10171601.219999999</v>
      </c>
    </row>
    <row r="96" spans="1:8" ht="27.6">
      <c r="A96" s="74"/>
      <c r="B96" s="50" t="s">
        <v>95</v>
      </c>
      <c r="C96" s="51">
        <v>44722359</v>
      </c>
      <c r="D96" s="51">
        <f t="shared" si="26"/>
        <v>92563.280000001192</v>
      </c>
      <c r="E96" s="51">
        <v>44814922.280000001</v>
      </c>
      <c r="F96" s="51">
        <v>21696267.420000002</v>
      </c>
      <c r="G96" s="51">
        <v>21308294.420000002</v>
      </c>
      <c r="H96" s="52">
        <v>23118654.859999996</v>
      </c>
    </row>
    <row r="97" spans="1:8" ht="14.4">
      <c r="A97" s="45"/>
      <c r="B97" s="42" t="s">
        <v>96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4">
        <v>0</v>
      </c>
    </row>
    <row r="98" spans="1:8" s="35" customFormat="1" ht="27.6">
      <c r="A98" s="45"/>
      <c r="B98" s="39" t="s">
        <v>97</v>
      </c>
      <c r="C98" s="40">
        <f>C99+C104</f>
        <v>0</v>
      </c>
      <c r="D98" s="40">
        <f t="shared" ref="D98:H98" si="27">D99+D104</f>
        <v>0</v>
      </c>
      <c r="E98" s="40">
        <f t="shared" si="27"/>
        <v>0</v>
      </c>
      <c r="F98" s="40">
        <f t="shared" si="27"/>
        <v>0</v>
      </c>
      <c r="G98" s="40">
        <f t="shared" si="27"/>
        <v>0</v>
      </c>
      <c r="H98" s="41">
        <f t="shared" si="27"/>
        <v>0</v>
      </c>
    </row>
    <row r="99" spans="1:8" s="35" customFormat="1" ht="27.6">
      <c r="A99" s="45"/>
      <c r="B99" s="42" t="s">
        <v>98</v>
      </c>
      <c r="C99" s="43">
        <f>C100</f>
        <v>0</v>
      </c>
      <c r="D99" s="43">
        <f t="shared" ref="D99:H99" si="28">D100</f>
        <v>0</v>
      </c>
      <c r="E99" s="43">
        <f t="shared" si="28"/>
        <v>0</v>
      </c>
      <c r="F99" s="43">
        <f t="shared" si="28"/>
        <v>0</v>
      </c>
      <c r="G99" s="43">
        <f t="shared" si="28"/>
        <v>0</v>
      </c>
      <c r="H99" s="44">
        <f t="shared" si="28"/>
        <v>0</v>
      </c>
    </row>
    <row r="100" spans="1:8" s="35" customFormat="1" ht="14.4">
      <c r="A100" s="45"/>
      <c r="B100" s="46" t="s">
        <v>99</v>
      </c>
      <c r="C100" s="47">
        <f t="shared" ref="C100:H100" si="29">SUM(C101:C103)</f>
        <v>0</v>
      </c>
      <c r="D100" s="47">
        <f t="shared" si="29"/>
        <v>0</v>
      </c>
      <c r="E100" s="47">
        <f t="shared" si="29"/>
        <v>0</v>
      </c>
      <c r="F100" s="47">
        <f t="shared" si="29"/>
        <v>0</v>
      </c>
      <c r="G100" s="47">
        <f t="shared" si="29"/>
        <v>0</v>
      </c>
      <c r="H100" s="48">
        <f t="shared" si="29"/>
        <v>0</v>
      </c>
    </row>
    <row r="101" spans="1:8" s="35" customFormat="1" ht="27.6" hidden="1">
      <c r="A101" s="69"/>
      <c r="B101" s="50" t="s">
        <v>100</v>
      </c>
      <c r="C101" s="51">
        <v>0</v>
      </c>
      <c r="D101" s="51">
        <f t="shared" ref="D101:D103" si="30">E101-C101</f>
        <v>0</v>
      </c>
      <c r="E101" s="51">
        <v>0</v>
      </c>
      <c r="F101" s="51">
        <v>0</v>
      </c>
      <c r="G101" s="51">
        <v>0</v>
      </c>
      <c r="H101" s="52">
        <v>0</v>
      </c>
    </row>
    <row r="102" spans="1:8" s="35" customFormat="1" ht="14.4" hidden="1">
      <c r="A102" s="73"/>
      <c r="B102" s="50" t="s">
        <v>101</v>
      </c>
      <c r="C102" s="51">
        <v>0</v>
      </c>
      <c r="D102" s="51">
        <f t="shared" si="30"/>
        <v>0</v>
      </c>
      <c r="E102" s="51">
        <v>0</v>
      </c>
      <c r="F102" s="51">
        <v>0</v>
      </c>
      <c r="G102" s="51">
        <v>0</v>
      </c>
      <c r="H102" s="52">
        <v>0</v>
      </c>
    </row>
    <row r="103" spans="1:8" ht="14.4" hidden="1">
      <c r="A103" s="69"/>
      <c r="B103" s="50" t="s">
        <v>102</v>
      </c>
      <c r="C103" s="51">
        <v>0</v>
      </c>
      <c r="D103" s="51">
        <f t="shared" si="30"/>
        <v>0</v>
      </c>
      <c r="E103" s="51">
        <v>0</v>
      </c>
      <c r="F103" s="51">
        <v>0</v>
      </c>
      <c r="G103" s="51">
        <v>0</v>
      </c>
      <c r="H103" s="52">
        <v>0</v>
      </c>
    </row>
    <row r="104" spans="1:8" ht="27.6">
      <c r="A104" s="45"/>
      <c r="B104" s="42" t="s">
        <v>103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4">
        <v>0</v>
      </c>
    </row>
    <row r="105" spans="1:8" ht="14.4">
      <c r="A105" s="45"/>
      <c r="B105" s="36" t="s">
        <v>104</v>
      </c>
      <c r="C105" s="37">
        <f>C106+C107+C111</f>
        <v>11295759</v>
      </c>
      <c r="D105" s="37">
        <f t="shared" ref="D105:H105" si="31">D107</f>
        <v>0</v>
      </c>
      <c r="E105" s="37">
        <f t="shared" si="31"/>
        <v>11295758.999999996</v>
      </c>
      <c r="F105" s="37">
        <f t="shared" si="31"/>
        <v>5089851.2199999951</v>
      </c>
      <c r="G105" s="37">
        <f t="shared" si="31"/>
        <v>4429112.22</v>
      </c>
      <c r="H105" s="38">
        <f t="shared" si="31"/>
        <v>6205907.780000004</v>
      </c>
    </row>
    <row r="106" spans="1:8" s="35" customFormat="1" ht="27.6">
      <c r="A106" s="45"/>
      <c r="B106" s="39" t="s">
        <v>105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1">
        <v>0</v>
      </c>
    </row>
    <row r="107" spans="1:8" s="35" customFormat="1" ht="27.6">
      <c r="A107" s="45"/>
      <c r="B107" s="39" t="s">
        <v>106</v>
      </c>
      <c r="C107" s="40">
        <f>C108</f>
        <v>11295759</v>
      </c>
      <c r="D107" s="40">
        <f t="shared" ref="D107:H108" si="32">D108</f>
        <v>0</v>
      </c>
      <c r="E107" s="40">
        <f t="shared" si="32"/>
        <v>11295758.999999996</v>
      </c>
      <c r="F107" s="40">
        <f t="shared" si="32"/>
        <v>5089851.2199999951</v>
      </c>
      <c r="G107" s="40">
        <f t="shared" si="32"/>
        <v>4429112.22</v>
      </c>
      <c r="H107" s="41">
        <f t="shared" si="32"/>
        <v>6205907.780000004</v>
      </c>
    </row>
    <row r="108" spans="1:8" s="35" customFormat="1" ht="27.6">
      <c r="A108" s="45"/>
      <c r="B108" s="42" t="s">
        <v>107</v>
      </c>
      <c r="C108" s="43">
        <f>C109</f>
        <v>11295759</v>
      </c>
      <c r="D108" s="43">
        <f t="shared" si="32"/>
        <v>0</v>
      </c>
      <c r="E108" s="43">
        <f t="shared" si="32"/>
        <v>11295758.999999996</v>
      </c>
      <c r="F108" s="43">
        <f t="shared" si="32"/>
        <v>5089851.2199999951</v>
      </c>
      <c r="G108" s="43">
        <f t="shared" si="32"/>
        <v>4429112.22</v>
      </c>
      <c r="H108" s="44">
        <f t="shared" si="32"/>
        <v>6205907.780000004</v>
      </c>
    </row>
    <row r="109" spans="1:8" ht="14.4">
      <c r="A109" s="45"/>
      <c r="B109" s="46" t="s">
        <v>108</v>
      </c>
      <c r="C109" s="47">
        <f t="shared" ref="C109:F109" si="33">C110</f>
        <v>11295759</v>
      </c>
      <c r="D109" s="47">
        <f t="shared" si="33"/>
        <v>0</v>
      </c>
      <c r="E109" s="47">
        <f>E110</f>
        <v>11295758.999999996</v>
      </c>
      <c r="F109" s="47">
        <f t="shared" si="33"/>
        <v>5089851.2199999951</v>
      </c>
      <c r="G109" s="47">
        <f>G110</f>
        <v>4429112.22</v>
      </c>
      <c r="H109" s="48">
        <f>H110</f>
        <v>6205907.780000004</v>
      </c>
    </row>
    <row r="110" spans="1:8" ht="27.6">
      <c r="A110" s="71"/>
      <c r="B110" s="50" t="s">
        <v>109</v>
      </c>
      <c r="C110" s="51">
        <v>11295759</v>
      </c>
      <c r="D110" s="51">
        <f t="shared" ref="D110" si="34">E110-C110</f>
        <v>0</v>
      </c>
      <c r="E110" s="51">
        <v>11295758.999999996</v>
      </c>
      <c r="F110" s="51">
        <v>5089851.2199999951</v>
      </c>
      <c r="G110" s="51">
        <v>4429112.22</v>
      </c>
      <c r="H110" s="52">
        <v>6205907.780000004</v>
      </c>
    </row>
    <row r="111" spans="1:8" s="35" customFormat="1" ht="27.6">
      <c r="A111" s="45"/>
      <c r="B111" s="39" t="s">
        <v>110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1">
        <v>0</v>
      </c>
    </row>
    <row r="112" spans="1:8" ht="14.4">
      <c r="A112" s="45"/>
      <c r="B112" s="31" t="s">
        <v>111</v>
      </c>
      <c r="C112" s="32">
        <f>C113</f>
        <v>3160615661</v>
      </c>
      <c r="D112" s="33">
        <f t="shared" ref="D112:H113" si="35">D113</f>
        <v>500204380.35000002</v>
      </c>
      <c r="E112" s="33">
        <f t="shared" si="35"/>
        <v>3660820041.3499999</v>
      </c>
      <c r="F112" s="33">
        <f t="shared" si="35"/>
        <v>1771964317.05</v>
      </c>
      <c r="G112" s="33">
        <f t="shared" si="35"/>
        <v>1771964317.05</v>
      </c>
      <c r="H112" s="34">
        <f t="shared" si="35"/>
        <v>1888855724.3</v>
      </c>
    </row>
    <row r="113" spans="1:8" ht="14.4">
      <c r="A113" s="45"/>
      <c r="B113" s="36" t="s">
        <v>14</v>
      </c>
      <c r="C113" s="37">
        <f>C114</f>
        <v>3160615661</v>
      </c>
      <c r="D113" s="37">
        <f t="shared" si="35"/>
        <v>500204380.35000002</v>
      </c>
      <c r="E113" s="37">
        <f t="shared" si="35"/>
        <v>3660820041.3499999</v>
      </c>
      <c r="F113" s="37">
        <f t="shared" si="35"/>
        <v>1771964317.05</v>
      </c>
      <c r="G113" s="37">
        <f t="shared" si="35"/>
        <v>1771964317.05</v>
      </c>
      <c r="H113" s="38">
        <f t="shared" si="35"/>
        <v>1888855724.3</v>
      </c>
    </row>
    <row r="114" spans="1:8" ht="14.4">
      <c r="A114" s="45"/>
      <c r="B114" s="39" t="s">
        <v>15</v>
      </c>
      <c r="C114" s="40">
        <f>C115+C128</f>
        <v>3160615661</v>
      </c>
      <c r="D114" s="40">
        <f t="shared" ref="D114:H114" si="36">D115+D128</f>
        <v>500204380.35000002</v>
      </c>
      <c r="E114" s="40">
        <f t="shared" si="36"/>
        <v>3660820041.3499999</v>
      </c>
      <c r="F114" s="40">
        <f t="shared" si="36"/>
        <v>1771964317.05</v>
      </c>
      <c r="G114" s="40">
        <f t="shared" si="36"/>
        <v>1771964317.05</v>
      </c>
      <c r="H114" s="41">
        <f t="shared" si="36"/>
        <v>1888855724.3</v>
      </c>
    </row>
    <row r="115" spans="1:8" ht="14.4">
      <c r="A115" s="45"/>
      <c r="B115" s="42" t="s">
        <v>16</v>
      </c>
      <c r="C115" s="43">
        <f>C116</f>
        <v>3160615661</v>
      </c>
      <c r="D115" s="43">
        <f t="shared" ref="D115:H115" si="37">D116</f>
        <v>500204380.35000002</v>
      </c>
      <c r="E115" s="43">
        <f t="shared" si="37"/>
        <v>3660820041.3499999</v>
      </c>
      <c r="F115" s="43">
        <f t="shared" si="37"/>
        <v>1771964317.05</v>
      </c>
      <c r="G115" s="43">
        <f t="shared" si="37"/>
        <v>1771964317.05</v>
      </c>
      <c r="H115" s="44">
        <f t="shared" si="37"/>
        <v>1888855724.3</v>
      </c>
    </row>
    <row r="116" spans="1:8" ht="14.4">
      <c r="A116" s="45"/>
      <c r="B116" s="46" t="s">
        <v>112</v>
      </c>
      <c r="C116" s="47">
        <f>SUM(C117:C127)</f>
        <v>3160615661</v>
      </c>
      <c r="D116" s="47">
        <f t="shared" ref="D116:H116" si="38">SUM(D117:D127)</f>
        <v>500204380.35000002</v>
      </c>
      <c r="E116" s="47">
        <f t="shared" si="38"/>
        <v>3660820041.3499999</v>
      </c>
      <c r="F116" s="47">
        <f t="shared" si="38"/>
        <v>1771964317.05</v>
      </c>
      <c r="G116" s="47">
        <f t="shared" si="38"/>
        <v>1771964317.05</v>
      </c>
      <c r="H116" s="48">
        <f t="shared" si="38"/>
        <v>1888855724.3</v>
      </c>
    </row>
    <row r="117" spans="1:8" ht="14.4">
      <c r="A117" s="69"/>
      <c r="B117" s="50" t="s">
        <v>113</v>
      </c>
      <c r="C117" s="51">
        <v>272116717</v>
      </c>
      <c r="D117" s="51">
        <f t="shared" ref="D117:D127" si="39">E117-C117</f>
        <v>37905474</v>
      </c>
      <c r="E117" s="51">
        <v>310022191</v>
      </c>
      <c r="F117" s="51">
        <v>145676720</v>
      </c>
      <c r="G117" s="51">
        <v>145676720</v>
      </c>
      <c r="H117" s="52">
        <v>164345471</v>
      </c>
    </row>
    <row r="118" spans="1:8" ht="14.4">
      <c r="A118" s="69"/>
      <c r="B118" s="50" t="s">
        <v>114</v>
      </c>
      <c r="C118" s="51">
        <v>244276847</v>
      </c>
      <c r="D118" s="51">
        <f t="shared" si="39"/>
        <v>887883</v>
      </c>
      <c r="E118" s="51">
        <v>245164730</v>
      </c>
      <c r="F118" s="51">
        <v>119813967</v>
      </c>
      <c r="G118" s="51">
        <v>119813967</v>
      </c>
      <c r="H118" s="52">
        <v>125350763</v>
      </c>
    </row>
    <row r="119" spans="1:8" ht="14.4">
      <c r="A119" s="69"/>
      <c r="B119" s="50" t="s">
        <v>115</v>
      </c>
      <c r="C119" s="51">
        <v>149495288</v>
      </c>
      <c r="D119" s="51">
        <f t="shared" si="39"/>
        <v>14616968</v>
      </c>
      <c r="E119" s="51">
        <v>164112256</v>
      </c>
      <c r="F119" s="51">
        <v>85826623</v>
      </c>
      <c r="G119" s="51">
        <v>85826623</v>
      </c>
      <c r="H119" s="52">
        <v>78285633</v>
      </c>
    </row>
    <row r="120" spans="1:8" ht="14.4">
      <c r="A120" s="69"/>
      <c r="B120" s="50" t="s">
        <v>116</v>
      </c>
      <c r="C120" s="51">
        <v>329807341</v>
      </c>
      <c r="D120" s="51">
        <f t="shared" si="39"/>
        <v>2600955</v>
      </c>
      <c r="E120" s="51">
        <v>332408296</v>
      </c>
      <c r="F120" s="51">
        <v>177966745</v>
      </c>
      <c r="G120" s="51">
        <v>177966745</v>
      </c>
      <c r="H120" s="52">
        <v>154441551</v>
      </c>
    </row>
    <row r="121" spans="1:8" ht="14.4">
      <c r="A121" s="69"/>
      <c r="B121" s="50" t="s">
        <v>117</v>
      </c>
      <c r="C121" s="51">
        <v>945196009</v>
      </c>
      <c r="D121" s="51">
        <f t="shared" si="39"/>
        <v>177627978</v>
      </c>
      <c r="E121" s="51">
        <v>1122823987</v>
      </c>
      <c r="F121" s="51">
        <v>541597355</v>
      </c>
      <c r="G121" s="51">
        <v>541597355</v>
      </c>
      <c r="H121" s="52">
        <v>581226632</v>
      </c>
    </row>
    <row r="122" spans="1:8" ht="14.4">
      <c r="A122" s="69"/>
      <c r="B122" s="50" t="s">
        <v>118</v>
      </c>
      <c r="C122" s="51">
        <v>151579095</v>
      </c>
      <c r="D122" s="51">
        <f t="shared" si="39"/>
        <v>15459117.349999994</v>
      </c>
      <c r="E122" s="51">
        <v>167038212.34999999</v>
      </c>
      <c r="F122" s="51">
        <v>90421762.049999997</v>
      </c>
      <c r="G122" s="51">
        <v>90421762.049999997</v>
      </c>
      <c r="H122" s="52">
        <v>76616450.299999997</v>
      </c>
    </row>
    <row r="123" spans="1:8" ht="14.4">
      <c r="A123" s="69"/>
      <c r="B123" s="50" t="s">
        <v>119</v>
      </c>
      <c r="C123" s="51">
        <v>157966860</v>
      </c>
      <c r="D123" s="51">
        <f t="shared" si="39"/>
        <v>9759601</v>
      </c>
      <c r="E123" s="51">
        <v>167726461</v>
      </c>
      <c r="F123" s="51">
        <v>85745947</v>
      </c>
      <c r="G123" s="51">
        <v>85745947</v>
      </c>
      <c r="H123" s="52">
        <v>81980514</v>
      </c>
    </row>
    <row r="124" spans="1:8" ht="14.4">
      <c r="A124" s="69"/>
      <c r="B124" s="50" t="s">
        <v>120</v>
      </c>
      <c r="C124" s="51">
        <v>426043753</v>
      </c>
      <c r="D124" s="51">
        <f t="shared" si="39"/>
        <v>162183736</v>
      </c>
      <c r="E124" s="51">
        <v>588227489</v>
      </c>
      <c r="F124" s="51">
        <v>256261258</v>
      </c>
      <c r="G124" s="51">
        <v>256261258</v>
      </c>
      <c r="H124" s="52">
        <v>331966231</v>
      </c>
    </row>
    <row r="125" spans="1:8" ht="14.4">
      <c r="A125" s="69"/>
      <c r="B125" s="50" t="s">
        <v>121</v>
      </c>
      <c r="C125" s="51">
        <v>199642205</v>
      </c>
      <c r="D125" s="51">
        <f t="shared" si="39"/>
        <v>72498486</v>
      </c>
      <c r="E125" s="51">
        <v>272140691</v>
      </c>
      <c r="F125" s="51">
        <v>122049658</v>
      </c>
      <c r="G125" s="51">
        <v>122049658</v>
      </c>
      <c r="H125" s="52">
        <v>150091033</v>
      </c>
    </row>
    <row r="126" spans="1:8" ht="14.4">
      <c r="A126" s="69"/>
      <c r="B126" s="50" t="s">
        <v>122</v>
      </c>
      <c r="C126" s="51">
        <v>140952039</v>
      </c>
      <c r="D126" s="51">
        <f t="shared" si="39"/>
        <v>1034903</v>
      </c>
      <c r="E126" s="51">
        <v>141986942</v>
      </c>
      <c r="F126" s="51">
        <v>75567554</v>
      </c>
      <c r="G126" s="51">
        <v>75567554</v>
      </c>
      <c r="H126" s="52">
        <v>66419388</v>
      </c>
    </row>
    <row r="127" spans="1:8" ht="14.4">
      <c r="A127" s="69"/>
      <c r="B127" s="50" t="s">
        <v>123</v>
      </c>
      <c r="C127" s="51">
        <v>143539507</v>
      </c>
      <c r="D127" s="51">
        <f t="shared" si="39"/>
        <v>5629279</v>
      </c>
      <c r="E127" s="51">
        <v>149168786</v>
      </c>
      <c r="F127" s="51">
        <v>71036728</v>
      </c>
      <c r="G127" s="51">
        <v>71036728</v>
      </c>
      <c r="H127" s="52">
        <v>78132058</v>
      </c>
    </row>
    <row r="128" spans="1:8" ht="27.6">
      <c r="A128" s="45"/>
      <c r="B128" s="42" t="s">
        <v>50</v>
      </c>
      <c r="C128" s="43">
        <f>SUM(C129)</f>
        <v>0</v>
      </c>
      <c r="D128" s="43">
        <f t="shared" ref="D128:H128" si="40">SUM(D129)</f>
        <v>0</v>
      </c>
      <c r="E128" s="43">
        <f t="shared" si="40"/>
        <v>0</v>
      </c>
      <c r="F128" s="43">
        <f t="shared" si="40"/>
        <v>0</v>
      </c>
      <c r="G128" s="43">
        <f t="shared" si="40"/>
        <v>0</v>
      </c>
      <c r="H128" s="44">
        <f t="shared" si="40"/>
        <v>0</v>
      </c>
    </row>
    <row r="129" spans="1:8" ht="14.4">
      <c r="A129" s="69"/>
      <c r="B129" s="50" t="s">
        <v>124</v>
      </c>
      <c r="C129" s="51">
        <v>0</v>
      </c>
      <c r="D129" s="51">
        <f t="shared" ref="D129" si="41">E129-C129</f>
        <v>0</v>
      </c>
      <c r="E129" s="51">
        <v>0</v>
      </c>
      <c r="F129" s="51">
        <v>0</v>
      </c>
      <c r="G129" s="51">
        <v>0</v>
      </c>
      <c r="H129" s="52">
        <v>0</v>
      </c>
    </row>
    <row r="130" spans="1:8" ht="14.4">
      <c r="A130" s="69"/>
      <c r="B130" s="60"/>
      <c r="C130" s="61"/>
      <c r="D130" s="61"/>
      <c r="E130" s="61"/>
      <c r="F130" s="61"/>
      <c r="G130" s="61"/>
      <c r="H130" s="62"/>
    </row>
    <row r="131" spans="1:8" ht="14.4">
      <c r="A131" s="75"/>
      <c r="B131" s="28" t="s">
        <v>125</v>
      </c>
      <c r="C131" s="29">
        <f t="shared" ref="C131:H131" si="42">C132+C230</f>
        <v>13716106184</v>
      </c>
      <c r="D131" s="29">
        <f t="shared" si="42"/>
        <v>868463077.13999665</v>
      </c>
      <c r="E131" s="29">
        <f t="shared" si="42"/>
        <v>14584569261.139999</v>
      </c>
      <c r="F131" s="29">
        <f t="shared" si="42"/>
        <v>5705497092.3199987</v>
      </c>
      <c r="G131" s="29">
        <f t="shared" si="42"/>
        <v>5705045663.8599987</v>
      </c>
      <c r="H131" s="30">
        <f t="shared" si="42"/>
        <v>8879072168.8199997</v>
      </c>
    </row>
    <row r="132" spans="1:8" ht="14.4">
      <c r="A132" s="45"/>
      <c r="B132" s="31" t="s">
        <v>13</v>
      </c>
      <c r="C132" s="32">
        <f t="shared" ref="C132:H132" si="43">C133+C223</f>
        <v>11735322460</v>
      </c>
      <c r="D132" s="33">
        <f t="shared" si="43"/>
        <v>859071284.6899966</v>
      </c>
      <c r="E132" s="33">
        <f t="shared" si="43"/>
        <v>12594393744.689999</v>
      </c>
      <c r="F132" s="33">
        <f t="shared" si="43"/>
        <v>4630980084.8699989</v>
      </c>
      <c r="G132" s="33">
        <f t="shared" si="43"/>
        <v>4630528656.4099989</v>
      </c>
      <c r="H132" s="34">
        <f t="shared" si="43"/>
        <v>7963413659.8200006</v>
      </c>
    </row>
    <row r="133" spans="1:8" ht="14.4">
      <c r="A133" s="45"/>
      <c r="B133" s="36" t="s">
        <v>14</v>
      </c>
      <c r="C133" s="37">
        <f t="shared" ref="C133:H133" si="44">C134+C216</f>
        <v>11735322460</v>
      </c>
      <c r="D133" s="37">
        <f t="shared" si="44"/>
        <v>859071284.6899966</v>
      </c>
      <c r="E133" s="37">
        <f t="shared" si="44"/>
        <v>12594393744.689999</v>
      </c>
      <c r="F133" s="37">
        <f t="shared" si="44"/>
        <v>4630980084.8699989</v>
      </c>
      <c r="G133" s="37">
        <f t="shared" si="44"/>
        <v>4630528656.4099989</v>
      </c>
      <c r="H133" s="38">
        <f t="shared" si="44"/>
        <v>7963413659.8200006</v>
      </c>
    </row>
    <row r="134" spans="1:8" ht="14.4">
      <c r="A134" s="45"/>
      <c r="B134" s="39" t="s">
        <v>15</v>
      </c>
      <c r="C134" s="40">
        <f t="shared" ref="C134:H134" si="45">C135+C169+C215</f>
        <v>11735322460</v>
      </c>
      <c r="D134" s="40">
        <f t="shared" si="45"/>
        <v>859071284.6899966</v>
      </c>
      <c r="E134" s="40">
        <f t="shared" si="45"/>
        <v>12594393744.689999</v>
      </c>
      <c r="F134" s="40">
        <f t="shared" si="45"/>
        <v>4630980084.8699989</v>
      </c>
      <c r="G134" s="40">
        <f t="shared" si="45"/>
        <v>4630528656.4099989</v>
      </c>
      <c r="H134" s="41">
        <f t="shared" si="45"/>
        <v>7963413659.8200006</v>
      </c>
    </row>
    <row r="135" spans="1:8" ht="14.4">
      <c r="A135" s="45"/>
      <c r="B135" s="42" t="s">
        <v>16</v>
      </c>
      <c r="C135" s="43">
        <f t="shared" ref="C135:H135" si="46">C136+SUM(C160:C162)</f>
        <v>1630756114</v>
      </c>
      <c r="D135" s="43">
        <f t="shared" si="46"/>
        <v>233925492.93999994</v>
      </c>
      <c r="E135" s="43">
        <f t="shared" si="46"/>
        <v>1864681606.9400001</v>
      </c>
      <c r="F135" s="43">
        <f t="shared" si="46"/>
        <v>278640938.57999998</v>
      </c>
      <c r="G135" s="43">
        <f t="shared" si="46"/>
        <v>278189510.12</v>
      </c>
      <c r="H135" s="44">
        <f t="shared" si="46"/>
        <v>1586040668.3600004</v>
      </c>
    </row>
    <row r="136" spans="1:8" ht="14.4">
      <c r="A136" s="45"/>
      <c r="B136" s="46" t="s">
        <v>17</v>
      </c>
      <c r="C136" s="47">
        <f>SUM(C137:C154)+C159</f>
        <v>1556581592</v>
      </c>
      <c r="D136" s="47">
        <f t="shared" ref="D136:H136" si="47">SUM(D137:D154)+D159</f>
        <v>214207806.20999992</v>
      </c>
      <c r="E136" s="47">
        <f t="shared" si="47"/>
        <v>1770789398.21</v>
      </c>
      <c r="F136" s="47">
        <f t="shared" si="47"/>
        <v>237081780.75999999</v>
      </c>
      <c r="G136" s="47">
        <f t="shared" si="47"/>
        <v>236630352.30000001</v>
      </c>
      <c r="H136" s="48">
        <f t="shared" si="47"/>
        <v>1533707617.4500003</v>
      </c>
    </row>
    <row r="137" spans="1:8" ht="14.4">
      <c r="A137" s="69"/>
      <c r="B137" s="50" t="s">
        <v>18</v>
      </c>
      <c r="C137" s="51">
        <v>0</v>
      </c>
      <c r="D137" s="51">
        <f t="shared" ref="D137:D153" si="48">E137-C137</f>
        <v>0</v>
      </c>
      <c r="E137" s="51">
        <v>0</v>
      </c>
      <c r="F137" s="51">
        <v>0</v>
      </c>
      <c r="G137" s="51">
        <v>0</v>
      </c>
      <c r="H137" s="52">
        <v>0</v>
      </c>
    </row>
    <row r="138" spans="1:8" ht="14.4">
      <c r="A138" s="69"/>
      <c r="B138" s="50" t="s">
        <v>19</v>
      </c>
      <c r="C138" s="51">
        <v>0</v>
      </c>
      <c r="D138" s="51">
        <f t="shared" si="48"/>
        <v>305909947.70999986</v>
      </c>
      <c r="E138" s="51">
        <v>305909947.70999986</v>
      </c>
      <c r="F138" s="51">
        <v>133945106.24000001</v>
      </c>
      <c r="G138" s="51">
        <v>133945106.24000001</v>
      </c>
      <c r="H138" s="52">
        <v>171964841.47000009</v>
      </c>
    </row>
    <row r="139" spans="1:8" ht="14.4">
      <c r="A139" s="69"/>
      <c r="B139" s="50" t="s">
        <v>20</v>
      </c>
      <c r="C139" s="51">
        <v>0</v>
      </c>
      <c r="D139" s="51">
        <f t="shared" si="48"/>
        <v>0</v>
      </c>
      <c r="E139" s="51">
        <v>0</v>
      </c>
      <c r="F139" s="51">
        <v>0</v>
      </c>
      <c r="G139" s="51">
        <v>0</v>
      </c>
      <c r="H139" s="52">
        <v>0</v>
      </c>
    </row>
    <row r="140" spans="1:8" ht="14.4">
      <c r="A140" s="69"/>
      <c r="B140" s="50" t="s">
        <v>21</v>
      </c>
      <c r="C140" s="51">
        <v>0</v>
      </c>
      <c r="D140" s="51">
        <f t="shared" si="48"/>
        <v>0</v>
      </c>
      <c r="E140" s="51">
        <v>0</v>
      </c>
      <c r="F140" s="51">
        <v>0</v>
      </c>
      <c r="G140" s="51">
        <v>0</v>
      </c>
      <c r="H140" s="52">
        <v>0</v>
      </c>
    </row>
    <row r="141" spans="1:8" ht="14.4">
      <c r="A141" s="69"/>
      <c r="B141" s="50" t="s">
        <v>22</v>
      </c>
      <c r="C141" s="51">
        <v>0</v>
      </c>
      <c r="D141" s="51">
        <f t="shared" si="48"/>
        <v>166392864.74999997</v>
      </c>
      <c r="E141" s="51">
        <v>166392864.74999997</v>
      </c>
      <c r="F141" s="51">
        <v>73132272.459999993</v>
      </c>
      <c r="G141" s="51">
        <v>72680844</v>
      </c>
      <c r="H141" s="52">
        <v>93260592.289999992</v>
      </c>
    </row>
    <row r="142" spans="1:8" ht="14.4">
      <c r="A142" s="69"/>
      <c r="B142" s="50" t="s">
        <v>23</v>
      </c>
      <c r="C142" s="51">
        <v>0</v>
      </c>
      <c r="D142" s="51">
        <f t="shared" si="48"/>
        <v>5268303.88</v>
      </c>
      <c r="E142" s="51">
        <v>5268303.88</v>
      </c>
      <c r="F142" s="51">
        <v>5268303.88</v>
      </c>
      <c r="G142" s="51">
        <v>5268303.88</v>
      </c>
      <c r="H142" s="52">
        <v>0</v>
      </c>
    </row>
    <row r="143" spans="1:8" ht="14.4">
      <c r="A143" s="69"/>
      <c r="B143" s="50" t="s">
        <v>24</v>
      </c>
      <c r="C143" s="51">
        <v>0</v>
      </c>
      <c r="D143" s="51">
        <f t="shared" si="48"/>
        <v>0</v>
      </c>
      <c r="E143" s="51">
        <v>0</v>
      </c>
      <c r="F143" s="51">
        <v>0</v>
      </c>
      <c r="G143" s="51">
        <v>0</v>
      </c>
      <c r="H143" s="52">
        <v>0</v>
      </c>
    </row>
    <row r="144" spans="1:8" ht="14.4">
      <c r="A144" s="69"/>
      <c r="B144" s="50" t="s">
        <v>25</v>
      </c>
      <c r="C144" s="51">
        <v>0</v>
      </c>
      <c r="D144" s="51">
        <f t="shared" si="48"/>
        <v>0</v>
      </c>
      <c r="E144" s="51">
        <v>0</v>
      </c>
      <c r="F144" s="51">
        <v>0</v>
      </c>
      <c r="G144" s="51">
        <v>0</v>
      </c>
      <c r="H144" s="52">
        <v>0</v>
      </c>
    </row>
    <row r="145" spans="1:8" ht="14.4">
      <c r="A145" s="70"/>
      <c r="B145" s="50" t="s">
        <v>26</v>
      </c>
      <c r="C145" s="51">
        <v>0</v>
      </c>
      <c r="D145" s="51">
        <f t="shared" si="48"/>
        <v>35000000</v>
      </c>
      <c r="E145" s="51">
        <v>35000000</v>
      </c>
      <c r="F145" s="51">
        <v>0</v>
      </c>
      <c r="G145" s="51">
        <v>0</v>
      </c>
      <c r="H145" s="52">
        <v>35000000</v>
      </c>
    </row>
    <row r="146" spans="1:8" ht="14.4">
      <c r="A146" s="69"/>
      <c r="B146" s="50" t="s">
        <v>27</v>
      </c>
      <c r="C146" s="51">
        <v>0</v>
      </c>
      <c r="D146" s="51">
        <f t="shared" si="48"/>
        <v>0</v>
      </c>
      <c r="E146" s="51">
        <v>0</v>
      </c>
      <c r="F146" s="51">
        <v>0</v>
      </c>
      <c r="G146" s="51">
        <v>0</v>
      </c>
      <c r="H146" s="52">
        <v>0</v>
      </c>
    </row>
    <row r="147" spans="1:8" ht="14.4">
      <c r="A147" s="69"/>
      <c r="B147" s="50" t="s">
        <v>28</v>
      </c>
      <c r="C147" s="51">
        <v>0</v>
      </c>
      <c r="D147" s="51">
        <f t="shared" si="48"/>
        <v>0</v>
      </c>
      <c r="E147" s="51">
        <v>0</v>
      </c>
      <c r="F147" s="51">
        <v>0</v>
      </c>
      <c r="G147" s="51">
        <v>0</v>
      </c>
      <c r="H147" s="52">
        <v>0</v>
      </c>
    </row>
    <row r="148" spans="1:8" ht="14.4">
      <c r="A148" s="69"/>
      <c r="B148" s="50" t="s">
        <v>29</v>
      </c>
      <c r="C148" s="51">
        <v>0</v>
      </c>
      <c r="D148" s="51">
        <f t="shared" si="48"/>
        <v>0</v>
      </c>
      <c r="E148" s="51">
        <v>0</v>
      </c>
      <c r="F148" s="51">
        <v>0</v>
      </c>
      <c r="G148" s="51">
        <v>0</v>
      </c>
      <c r="H148" s="52">
        <v>0</v>
      </c>
    </row>
    <row r="149" spans="1:8" ht="14.4">
      <c r="A149" s="69"/>
      <c r="B149" s="50" t="s">
        <v>30</v>
      </c>
      <c r="C149" s="51">
        <v>0</v>
      </c>
      <c r="D149" s="51">
        <f t="shared" si="48"/>
        <v>0</v>
      </c>
      <c r="E149" s="51">
        <v>0</v>
      </c>
      <c r="F149" s="51">
        <v>0</v>
      </c>
      <c r="G149" s="51">
        <v>0</v>
      </c>
      <c r="H149" s="52">
        <v>0</v>
      </c>
    </row>
    <row r="150" spans="1:8" ht="14.4">
      <c r="A150" s="69"/>
      <c r="B150" s="50" t="s">
        <v>31</v>
      </c>
      <c r="C150" s="51">
        <v>114340248</v>
      </c>
      <c r="D150" s="51">
        <f t="shared" si="48"/>
        <v>20131102.529999971</v>
      </c>
      <c r="E150" s="51">
        <v>134471350.52999997</v>
      </c>
      <c r="F150" s="51">
        <v>13990801.24</v>
      </c>
      <c r="G150" s="51">
        <v>13990801.24</v>
      </c>
      <c r="H150" s="52">
        <v>120480549.29000001</v>
      </c>
    </row>
    <row r="151" spans="1:8" ht="14.4">
      <c r="A151" s="69"/>
      <c r="B151" s="50" t="s">
        <v>32</v>
      </c>
      <c r="C151" s="51">
        <v>0</v>
      </c>
      <c r="D151" s="51">
        <f t="shared" si="48"/>
        <v>2143200</v>
      </c>
      <c r="E151" s="51">
        <v>2143200</v>
      </c>
      <c r="F151" s="51">
        <v>2143200</v>
      </c>
      <c r="G151" s="51">
        <v>2143200</v>
      </c>
      <c r="H151" s="52">
        <v>0</v>
      </c>
    </row>
    <row r="152" spans="1:8" ht="14.4">
      <c r="A152" s="69"/>
      <c r="B152" s="50" t="s">
        <v>33</v>
      </c>
      <c r="C152" s="51">
        <v>0</v>
      </c>
      <c r="D152" s="51">
        <f t="shared" si="48"/>
        <v>26557575.949999996</v>
      </c>
      <c r="E152" s="51">
        <v>26557575.949999996</v>
      </c>
      <c r="F152" s="51">
        <v>8602096.9399999995</v>
      </c>
      <c r="G152" s="51">
        <v>8602096.9399999995</v>
      </c>
      <c r="H152" s="52">
        <v>17955479.009999998</v>
      </c>
    </row>
    <row r="153" spans="1:8" ht="14.4">
      <c r="A153" s="71"/>
      <c r="B153" s="50" t="s">
        <v>34</v>
      </c>
      <c r="C153" s="51">
        <v>0</v>
      </c>
      <c r="D153" s="51">
        <f t="shared" si="48"/>
        <v>12970077.959999999</v>
      </c>
      <c r="E153" s="51">
        <v>12970077.959999999</v>
      </c>
      <c r="F153" s="51">
        <v>0</v>
      </c>
      <c r="G153" s="51">
        <v>0</v>
      </c>
      <c r="H153" s="52">
        <v>12970077.959999999</v>
      </c>
    </row>
    <row r="154" spans="1:8" ht="14.4">
      <c r="A154" s="45"/>
      <c r="B154" s="50" t="s">
        <v>35</v>
      </c>
      <c r="C154" s="51">
        <f>SUM(C155:C158)</f>
        <v>1334273747</v>
      </c>
      <c r="D154" s="51">
        <f t="shared" ref="D154:H154" si="49">SUM(D155:D158)</f>
        <v>-360165266.56999993</v>
      </c>
      <c r="E154" s="51">
        <f t="shared" si="49"/>
        <v>974108480.43000007</v>
      </c>
      <c r="F154" s="51">
        <f t="shared" si="49"/>
        <v>0</v>
      </c>
      <c r="G154" s="51">
        <f t="shared" si="49"/>
        <v>0</v>
      </c>
      <c r="H154" s="52">
        <f t="shared" si="49"/>
        <v>974108480.43000007</v>
      </c>
    </row>
    <row r="155" spans="1:8" ht="14.4">
      <c r="A155" s="69"/>
      <c r="B155" s="54" t="s">
        <v>36</v>
      </c>
      <c r="C155" s="55">
        <v>0</v>
      </c>
      <c r="D155" s="55">
        <f t="shared" ref="D155:D168" si="50">E155-C155</f>
        <v>0</v>
      </c>
      <c r="E155" s="55">
        <v>0</v>
      </c>
      <c r="F155" s="55">
        <v>0</v>
      </c>
      <c r="G155" s="55">
        <v>0</v>
      </c>
      <c r="H155" s="56">
        <v>0</v>
      </c>
    </row>
    <row r="156" spans="1:8" ht="14.4">
      <c r="A156" s="69"/>
      <c r="B156" s="54" t="s">
        <v>37</v>
      </c>
      <c r="C156" s="55">
        <v>1058124900</v>
      </c>
      <c r="D156" s="55">
        <f t="shared" si="50"/>
        <v>-360165266.56999993</v>
      </c>
      <c r="E156" s="55">
        <v>697959633.43000007</v>
      </c>
      <c r="F156" s="55">
        <v>0</v>
      </c>
      <c r="G156" s="55">
        <v>0</v>
      </c>
      <c r="H156" s="56">
        <v>697959633.43000007</v>
      </c>
    </row>
    <row r="157" spans="1:8" ht="14.4">
      <c r="A157" s="69"/>
      <c r="B157" s="54" t="s">
        <v>38</v>
      </c>
      <c r="C157" s="55">
        <v>0</v>
      </c>
      <c r="D157" s="55">
        <f t="shared" si="50"/>
        <v>0</v>
      </c>
      <c r="E157" s="55">
        <v>0</v>
      </c>
      <c r="F157" s="55">
        <v>0</v>
      </c>
      <c r="G157" s="55">
        <v>0</v>
      </c>
      <c r="H157" s="56">
        <v>0</v>
      </c>
    </row>
    <row r="158" spans="1:8" ht="14.4">
      <c r="A158" s="69"/>
      <c r="B158" s="54" t="s">
        <v>39</v>
      </c>
      <c r="C158" s="55">
        <v>276148847</v>
      </c>
      <c r="D158" s="55">
        <f>E158-C158</f>
        <v>0</v>
      </c>
      <c r="E158" s="55">
        <v>276148847</v>
      </c>
      <c r="F158" s="55">
        <v>0</v>
      </c>
      <c r="G158" s="55">
        <v>0</v>
      </c>
      <c r="H158" s="56">
        <v>276148847</v>
      </c>
    </row>
    <row r="159" spans="1:8" ht="14.4">
      <c r="A159" s="73"/>
      <c r="B159" s="50" t="s">
        <v>40</v>
      </c>
      <c r="C159" s="51">
        <v>107967597</v>
      </c>
      <c r="D159" s="51">
        <f>E159-C159</f>
        <v>0</v>
      </c>
      <c r="E159" s="51">
        <v>107967597</v>
      </c>
      <c r="F159" s="51">
        <v>0</v>
      </c>
      <c r="G159" s="51">
        <v>0</v>
      </c>
      <c r="H159" s="52">
        <v>107967597</v>
      </c>
    </row>
    <row r="160" spans="1:8" ht="14.4">
      <c r="A160" s="45"/>
      <c r="B160" s="46" t="s">
        <v>41</v>
      </c>
      <c r="C160" s="47">
        <v>0</v>
      </c>
      <c r="D160" s="47">
        <f t="shared" si="50"/>
        <v>7728599</v>
      </c>
      <c r="E160" s="47">
        <v>7728599</v>
      </c>
      <c r="F160" s="47">
        <v>7728599</v>
      </c>
      <c r="G160" s="47">
        <v>7728599</v>
      </c>
      <c r="H160" s="48">
        <v>0</v>
      </c>
    </row>
    <row r="161" spans="1:8" ht="14.4">
      <c r="A161" s="45"/>
      <c r="B161" s="46" t="s">
        <v>42</v>
      </c>
      <c r="C161" s="47">
        <v>3861462</v>
      </c>
      <c r="D161" s="47">
        <f t="shared" si="50"/>
        <v>5587122.7799999993</v>
      </c>
      <c r="E161" s="47">
        <v>9448584.7799999993</v>
      </c>
      <c r="F161" s="47">
        <v>3784254</v>
      </c>
      <c r="G161" s="47">
        <v>3784254</v>
      </c>
      <c r="H161" s="48">
        <v>5664330.7800000003</v>
      </c>
    </row>
    <row r="162" spans="1:8" ht="14.4">
      <c r="A162" s="45"/>
      <c r="B162" s="46" t="s">
        <v>43</v>
      </c>
      <c r="C162" s="47">
        <f>SUM(C163:C168)</f>
        <v>70313060</v>
      </c>
      <c r="D162" s="47">
        <f t="shared" ref="D162:H162" si="51">SUM(D163:D168)</f>
        <v>6401964.950000003</v>
      </c>
      <c r="E162" s="47">
        <f t="shared" si="51"/>
        <v>76715024.950000003</v>
      </c>
      <c r="F162" s="47">
        <f t="shared" si="51"/>
        <v>30046304.82</v>
      </c>
      <c r="G162" s="47">
        <f t="shared" si="51"/>
        <v>30046304.82</v>
      </c>
      <c r="H162" s="48">
        <f t="shared" si="51"/>
        <v>46668720.129999995</v>
      </c>
    </row>
    <row r="163" spans="1:8" ht="14.4">
      <c r="A163" s="69"/>
      <c r="B163" s="50" t="s">
        <v>44</v>
      </c>
      <c r="C163" s="51">
        <v>0</v>
      </c>
      <c r="D163" s="51">
        <f t="shared" si="50"/>
        <v>4236156</v>
      </c>
      <c r="E163" s="51">
        <v>4236156</v>
      </c>
      <c r="F163" s="51">
        <v>4236156</v>
      </c>
      <c r="G163" s="51">
        <v>4236156</v>
      </c>
      <c r="H163" s="52">
        <v>0</v>
      </c>
    </row>
    <row r="164" spans="1:8" ht="27.6">
      <c r="A164" s="69"/>
      <c r="B164" s="50" t="s">
        <v>45</v>
      </c>
      <c r="C164" s="51">
        <v>0</v>
      </c>
      <c r="D164" s="51">
        <f t="shared" si="50"/>
        <v>0</v>
      </c>
      <c r="E164" s="51">
        <v>0</v>
      </c>
      <c r="F164" s="51">
        <v>0</v>
      </c>
      <c r="G164" s="51">
        <v>0</v>
      </c>
      <c r="H164" s="52">
        <v>0</v>
      </c>
    </row>
    <row r="165" spans="1:8" ht="14.4">
      <c r="A165" s="69"/>
      <c r="B165" s="50" t="s">
        <v>46</v>
      </c>
      <c r="C165" s="51">
        <v>0</v>
      </c>
      <c r="D165" s="51">
        <f t="shared" si="50"/>
        <v>0</v>
      </c>
      <c r="E165" s="51">
        <v>0</v>
      </c>
      <c r="F165" s="51">
        <v>0</v>
      </c>
      <c r="G165" s="51">
        <v>0</v>
      </c>
      <c r="H165" s="52">
        <v>0</v>
      </c>
    </row>
    <row r="166" spans="1:8" ht="27.6">
      <c r="A166" s="69"/>
      <c r="B166" s="50" t="s">
        <v>47</v>
      </c>
      <c r="C166" s="51">
        <v>0</v>
      </c>
      <c r="D166" s="51">
        <f t="shared" si="50"/>
        <v>0</v>
      </c>
      <c r="E166" s="51">
        <v>0</v>
      </c>
      <c r="F166" s="51">
        <v>0</v>
      </c>
      <c r="G166" s="51">
        <v>0</v>
      </c>
      <c r="H166" s="52">
        <v>0</v>
      </c>
    </row>
    <row r="167" spans="1:8" ht="14.4">
      <c r="A167" s="69"/>
      <c r="B167" s="50" t="s">
        <v>48</v>
      </c>
      <c r="C167" s="51">
        <v>70313060</v>
      </c>
      <c r="D167" s="51">
        <f t="shared" si="50"/>
        <v>2165808.950000003</v>
      </c>
      <c r="E167" s="51">
        <v>72478868.950000003</v>
      </c>
      <c r="F167" s="51">
        <v>25810148.82</v>
      </c>
      <c r="G167" s="51">
        <v>25810148.82</v>
      </c>
      <c r="H167" s="52">
        <v>46668720.129999995</v>
      </c>
    </row>
    <row r="168" spans="1:8" ht="27.6">
      <c r="A168" s="72"/>
      <c r="B168" s="50" t="s">
        <v>49</v>
      </c>
      <c r="C168" s="51">
        <v>0</v>
      </c>
      <c r="D168" s="51">
        <f t="shared" si="50"/>
        <v>0</v>
      </c>
      <c r="E168" s="51">
        <v>0</v>
      </c>
      <c r="F168" s="51">
        <v>0</v>
      </c>
      <c r="G168" s="51">
        <v>0</v>
      </c>
      <c r="H168" s="52">
        <v>0</v>
      </c>
    </row>
    <row r="169" spans="1:8" ht="27.6">
      <c r="A169" s="45"/>
      <c r="B169" s="42" t="s">
        <v>50</v>
      </c>
      <c r="C169" s="43">
        <f t="shared" ref="C169:H169" si="52">C170+C199+C190+C192+C208+C202+C195+C212</f>
        <v>10104566346</v>
      </c>
      <c r="D169" s="43">
        <f t="shared" si="52"/>
        <v>625145791.74999666</v>
      </c>
      <c r="E169" s="43">
        <f t="shared" si="52"/>
        <v>10729712137.749998</v>
      </c>
      <c r="F169" s="43">
        <f t="shared" si="52"/>
        <v>4352339146.289999</v>
      </c>
      <c r="G169" s="43">
        <f t="shared" si="52"/>
        <v>4352339146.289999</v>
      </c>
      <c r="H169" s="44">
        <f t="shared" si="52"/>
        <v>6377372991.46</v>
      </c>
    </row>
    <row r="170" spans="1:8" ht="14.4">
      <c r="A170" s="45"/>
      <c r="B170" s="46" t="s">
        <v>51</v>
      </c>
      <c r="C170" s="47">
        <f>SUM(C171:C189)</f>
        <v>7543534890</v>
      </c>
      <c r="D170" s="47">
        <f t="shared" ref="D170:H170" si="53">SUM(D171:D189)</f>
        <v>369872559.25999677</v>
      </c>
      <c r="E170" s="47">
        <f t="shared" si="53"/>
        <v>7913407449.2599964</v>
      </c>
      <c r="F170" s="47">
        <f t="shared" si="53"/>
        <v>3054391222.0099998</v>
      </c>
      <c r="G170" s="47">
        <f t="shared" si="53"/>
        <v>3054391222.0099998</v>
      </c>
      <c r="H170" s="48">
        <f t="shared" si="53"/>
        <v>4859016227.25</v>
      </c>
    </row>
    <row r="171" spans="1:8" ht="14.4">
      <c r="A171" s="69"/>
      <c r="B171" s="50" t="s">
        <v>52</v>
      </c>
      <c r="C171" s="51">
        <v>6436552589</v>
      </c>
      <c r="D171" s="51">
        <f t="shared" ref="D171:D189" si="54">E171-C171</f>
        <v>18450896.949996948</v>
      </c>
      <c r="E171" s="51">
        <v>6455003485.9499969</v>
      </c>
      <c r="F171" s="51">
        <v>2356581453.8499999</v>
      </c>
      <c r="G171" s="51">
        <v>2356581453.8499999</v>
      </c>
      <c r="H171" s="52">
        <v>4098422032.1000004</v>
      </c>
    </row>
    <row r="172" spans="1:8" ht="14.4">
      <c r="A172" s="69"/>
      <c r="B172" s="50" t="s">
        <v>53</v>
      </c>
      <c r="C172" s="51">
        <v>319699862</v>
      </c>
      <c r="D172" s="51">
        <f t="shared" si="54"/>
        <v>1750456</v>
      </c>
      <c r="E172" s="51">
        <v>321450318</v>
      </c>
      <c r="F172" s="51">
        <v>141678332</v>
      </c>
      <c r="G172" s="51">
        <v>141678332</v>
      </c>
      <c r="H172" s="52">
        <v>179771986</v>
      </c>
    </row>
    <row r="173" spans="1:8" ht="27.6">
      <c r="A173" s="69"/>
      <c r="B173" s="50" t="s">
        <v>54</v>
      </c>
      <c r="C173" s="51">
        <v>0</v>
      </c>
      <c r="D173" s="51">
        <f t="shared" si="54"/>
        <v>0</v>
      </c>
      <c r="E173" s="51">
        <v>0</v>
      </c>
      <c r="F173" s="51">
        <v>0</v>
      </c>
      <c r="G173" s="51">
        <v>0</v>
      </c>
      <c r="H173" s="52">
        <v>0</v>
      </c>
    </row>
    <row r="174" spans="1:8" ht="27.6">
      <c r="A174" s="69"/>
      <c r="B174" s="50" t="s">
        <v>55</v>
      </c>
      <c r="C174" s="51">
        <v>144160667</v>
      </c>
      <c r="D174" s="51">
        <f t="shared" si="54"/>
        <v>0</v>
      </c>
      <c r="E174" s="51">
        <v>144160667</v>
      </c>
      <c r="F174" s="51">
        <v>69104997</v>
      </c>
      <c r="G174" s="51">
        <v>69104997</v>
      </c>
      <c r="H174" s="52">
        <v>75055670</v>
      </c>
    </row>
    <row r="175" spans="1:8" ht="27.6">
      <c r="A175" s="69"/>
      <c r="B175" s="50" t="s">
        <v>56</v>
      </c>
      <c r="C175" s="51">
        <v>102548381</v>
      </c>
      <c r="D175" s="51">
        <f t="shared" si="54"/>
        <v>0</v>
      </c>
      <c r="E175" s="51">
        <v>102548381</v>
      </c>
      <c r="F175" s="51">
        <v>49306256</v>
      </c>
      <c r="G175" s="51">
        <v>49306256</v>
      </c>
      <c r="H175" s="52">
        <v>53242125</v>
      </c>
    </row>
    <row r="176" spans="1:8" ht="27.6">
      <c r="A176" s="69"/>
      <c r="B176" s="50" t="s">
        <v>57</v>
      </c>
      <c r="C176" s="51">
        <v>60710036</v>
      </c>
      <c r="D176" s="51">
        <f t="shared" si="54"/>
        <v>-973017</v>
      </c>
      <c r="E176" s="51">
        <v>59737019</v>
      </c>
      <c r="F176" s="51">
        <v>28659522.000000004</v>
      </c>
      <c r="G176" s="51">
        <v>28659522.000000004</v>
      </c>
      <c r="H176" s="52">
        <v>31077497</v>
      </c>
    </row>
    <row r="177" spans="1:8" ht="14.4">
      <c r="A177" s="69"/>
      <c r="B177" s="50" t="s">
        <v>58</v>
      </c>
      <c r="C177" s="51">
        <v>52913321</v>
      </c>
      <c r="D177" s="51">
        <f t="shared" si="54"/>
        <v>5831330.4799999967</v>
      </c>
      <c r="E177" s="51">
        <v>58744651.479999997</v>
      </c>
      <c r="F177" s="51">
        <v>29289527.48</v>
      </c>
      <c r="G177" s="51">
        <v>29289527.48</v>
      </c>
      <c r="H177" s="52">
        <v>29455124</v>
      </c>
    </row>
    <row r="178" spans="1:8" ht="14.4">
      <c r="A178" s="69"/>
      <c r="B178" s="50" t="s">
        <v>59</v>
      </c>
      <c r="C178" s="51">
        <v>0</v>
      </c>
      <c r="D178" s="51">
        <f t="shared" si="54"/>
        <v>0</v>
      </c>
      <c r="E178" s="51">
        <v>0</v>
      </c>
      <c r="F178" s="51">
        <v>0</v>
      </c>
      <c r="G178" s="51">
        <v>0</v>
      </c>
      <c r="H178" s="52">
        <v>0</v>
      </c>
    </row>
    <row r="179" spans="1:8" ht="14.4">
      <c r="A179" s="69"/>
      <c r="B179" s="50" t="s">
        <v>60</v>
      </c>
      <c r="C179" s="51">
        <v>55094110</v>
      </c>
      <c r="D179" s="51">
        <f t="shared" si="54"/>
        <v>831446</v>
      </c>
      <c r="E179" s="51">
        <v>55925556</v>
      </c>
      <c r="F179" s="51">
        <v>26932510</v>
      </c>
      <c r="G179" s="51">
        <v>26932510</v>
      </c>
      <c r="H179" s="52">
        <v>28993046</v>
      </c>
    </row>
    <row r="180" spans="1:8" ht="14.4">
      <c r="A180" s="70"/>
      <c r="B180" s="50" t="s">
        <v>61</v>
      </c>
      <c r="C180" s="51">
        <v>25167353</v>
      </c>
      <c r="D180" s="51">
        <f t="shared" si="54"/>
        <v>500000</v>
      </c>
      <c r="E180" s="51">
        <v>25667353</v>
      </c>
      <c r="F180" s="51">
        <v>12360830</v>
      </c>
      <c r="G180" s="51">
        <v>12360830</v>
      </c>
      <c r="H180" s="52">
        <v>13306523</v>
      </c>
    </row>
    <row r="181" spans="1:8" ht="14.4">
      <c r="A181" s="69"/>
      <c r="B181" s="50" t="s">
        <v>62</v>
      </c>
      <c r="C181" s="51">
        <v>234569011</v>
      </c>
      <c r="D181" s="51">
        <f t="shared" si="54"/>
        <v>7471407.3299999833</v>
      </c>
      <c r="E181" s="51">
        <v>242040418.32999998</v>
      </c>
      <c r="F181" s="51">
        <v>126930000</v>
      </c>
      <c r="G181" s="51">
        <v>126930000</v>
      </c>
      <c r="H181" s="52">
        <v>115110418.33</v>
      </c>
    </row>
    <row r="182" spans="1:8" ht="14.4">
      <c r="A182" s="69"/>
      <c r="B182" s="50" t="s">
        <v>63</v>
      </c>
      <c r="C182" s="51">
        <v>62945467</v>
      </c>
      <c r="D182" s="51">
        <f t="shared" si="54"/>
        <v>1933634.9999999925</v>
      </c>
      <c r="E182" s="51">
        <v>64879101.999999993</v>
      </c>
      <c r="F182" s="51">
        <v>36916000</v>
      </c>
      <c r="G182" s="51">
        <v>36916000</v>
      </c>
      <c r="H182" s="52">
        <v>27963101.999999996</v>
      </c>
    </row>
    <row r="183" spans="1:8" ht="14.4">
      <c r="A183" s="71"/>
      <c r="B183" s="50" t="s">
        <v>64</v>
      </c>
      <c r="C183" s="51">
        <v>0</v>
      </c>
      <c r="D183" s="51">
        <f t="shared" si="54"/>
        <v>22000000</v>
      </c>
      <c r="E183" s="51">
        <v>22000000</v>
      </c>
      <c r="F183" s="51">
        <v>22000000</v>
      </c>
      <c r="G183" s="51">
        <v>22000000</v>
      </c>
      <c r="H183" s="52">
        <v>0</v>
      </c>
    </row>
    <row r="184" spans="1:8" ht="27.6">
      <c r="A184" s="69"/>
      <c r="B184" s="58" t="s">
        <v>65</v>
      </c>
      <c r="C184" s="51">
        <v>0</v>
      </c>
      <c r="D184" s="51">
        <f t="shared" si="54"/>
        <v>310373833.49999988</v>
      </c>
      <c r="E184" s="51">
        <v>310373833.49999988</v>
      </c>
      <c r="F184" s="51">
        <v>128911803.68000001</v>
      </c>
      <c r="G184" s="51">
        <v>128911803.68000001</v>
      </c>
      <c r="H184" s="52">
        <v>181462029.81999999</v>
      </c>
    </row>
    <row r="185" spans="1:8" ht="14.4">
      <c r="A185" s="69"/>
      <c r="B185" s="50" t="s">
        <v>66</v>
      </c>
      <c r="C185" s="51">
        <v>0</v>
      </c>
      <c r="D185" s="51">
        <f t="shared" si="54"/>
        <v>0</v>
      </c>
      <c r="E185" s="51">
        <v>0</v>
      </c>
      <c r="F185" s="51">
        <v>0</v>
      </c>
      <c r="G185" s="51">
        <v>0</v>
      </c>
      <c r="H185" s="52">
        <v>0</v>
      </c>
    </row>
    <row r="186" spans="1:8" ht="14.4">
      <c r="A186" s="71"/>
      <c r="B186" s="50" t="s">
        <v>67</v>
      </c>
      <c r="C186" s="51">
        <v>13522300</v>
      </c>
      <c r="D186" s="51">
        <f t="shared" si="54"/>
        <v>415394</v>
      </c>
      <c r="E186" s="51">
        <v>13937694</v>
      </c>
      <c r="F186" s="51">
        <v>7931000</v>
      </c>
      <c r="G186" s="51">
        <v>7931000</v>
      </c>
      <c r="H186" s="52">
        <v>6006694</v>
      </c>
    </row>
    <row r="187" spans="1:8" ht="14.4">
      <c r="A187" s="71"/>
      <c r="B187" s="58" t="s">
        <v>68</v>
      </c>
      <c r="C187" s="51">
        <v>13006437</v>
      </c>
      <c r="D187" s="51">
        <f t="shared" si="54"/>
        <v>622048</v>
      </c>
      <c r="E187" s="51">
        <v>13628485</v>
      </c>
      <c r="F187" s="51">
        <v>6563175</v>
      </c>
      <c r="G187" s="51">
        <v>6563175</v>
      </c>
      <c r="H187" s="52">
        <v>7065310</v>
      </c>
    </row>
    <row r="188" spans="1:8" ht="14.4">
      <c r="A188" s="71"/>
      <c r="B188" s="58" t="s">
        <v>69</v>
      </c>
      <c r="C188" s="51">
        <v>14986730</v>
      </c>
      <c r="D188" s="51">
        <f t="shared" si="54"/>
        <v>298847</v>
      </c>
      <c r="E188" s="51">
        <v>15285577</v>
      </c>
      <c r="F188" s="51">
        <v>7361195</v>
      </c>
      <c r="G188" s="51">
        <v>7361195</v>
      </c>
      <c r="H188" s="52">
        <v>7924382</v>
      </c>
    </row>
    <row r="189" spans="1:8" ht="14.4">
      <c r="A189" s="71"/>
      <c r="B189" s="58" t="s">
        <v>70</v>
      </c>
      <c r="C189" s="51">
        <v>7658626</v>
      </c>
      <c r="D189" s="51">
        <f t="shared" si="54"/>
        <v>366282</v>
      </c>
      <c r="E189" s="51">
        <v>8024908</v>
      </c>
      <c r="F189" s="51">
        <v>3864620</v>
      </c>
      <c r="G189" s="51">
        <v>3864620</v>
      </c>
      <c r="H189" s="52">
        <v>4160288</v>
      </c>
    </row>
    <row r="190" spans="1:8" ht="14.4">
      <c r="A190" s="45"/>
      <c r="B190" s="46" t="s">
        <v>71</v>
      </c>
      <c r="C190" s="47">
        <f t="shared" ref="C190:H190" si="55">SUM(C191:C191)</f>
        <v>2410026967</v>
      </c>
      <c r="D190" s="47">
        <f t="shared" si="55"/>
        <v>163461784.92999983</v>
      </c>
      <c r="E190" s="47">
        <f t="shared" si="55"/>
        <v>2573488751.9299998</v>
      </c>
      <c r="F190" s="47">
        <f t="shared" si="55"/>
        <v>1168362270.9199998</v>
      </c>
      <c r="G190" s="47">
        <f t="shared" si="55"/>
        <v>1168362270.9199998</v>
      </c>
      <c r="H190" s="48">
        <f t="shared" si="55"/>
        <v>1405126481.0099998</v>
      </c>
    </row>
    <row r="191" spans="1:8" ht="14.4">
      <c r="A191" s="69"/>
      <c r="B191" s="50" t="s">
        <v>72</v>
      </c>
      <c r="C191" s="51">
        <v>2410026967</v>
      </c>
      <c r="D191" s="51">
        <f t="shared" ref="D191" si="56">E191-C191</f>
        <v>163461784.92999983</v>
      </c>
      <c r="E191" s="51">
        <v>2573488751.9299998</v>
      </c>
      <c r="F191" s="51">
        <v>1168362270.9199998</v>
      </c>
      <c r="G191" s="51">
        <v>1168362270.9199998</v>
      </c>
      <c r="H191" s="52">
        <v>1405126481.0099998</v>
      </c>
    </row>
    <row r="192" spans="1:8" ht="14.4">
      <c r="A192" s="45"/>
      <c r="B192" s="46" t="s">
        <v>73</v>
      </c>
      <c r="C192" s="47">
        <f t="shared" ref="C192:H192" si="57">SUM(C193:C194)</f>
        <v>0</v>
      </c>
      <c r="D192" s="47">
        <f t="shared" si="57"/>
        <v>0</v>
      </c>
      <c r="E192" s="47">
        <f t="shared" si="57"/>
        <v>0</v>
      </c>
      <c r="F192" s="47">
        <f t="shared" si="57"/>
        <v>0</v>
      </c>
      <c r="G192" s="47">
        <f t="shared" si="57"/>
        <v>0</v>
      </c>
      <c r="H192" s="48">
        <f t="shared" si="57"/>
        <v>0</v>
      </c>
    </row>
    <row r="193" spans="1:8" ht="14.4">
      <c r="A193" s="69"/>
      <c r="B193" s="50" t="s">
        <v>74</v>
      </c>
      <c r="C193" s="51">
        <v>0</v>
      </c>
      <c r="D193" s="51">
        <f t="shared" ref="D193:D194" si="58">E193-C193</f>
        <v>0</v>
      </c>
      <c r="E193" s="51">
        <v>0</v>
      </c>
      <c r="F193" s="51">
        <v>0</v>
      </c>
      <c r="G193" s="51">
        <v>0</v>
      </c>
      <c r="H193" s="52">
        <v>0</v>
      </c>
    </row>
    <row r="194" spans="1:8" ht="27.6">
      <c r="A194" s="69"/>
      <c r="B194" s="59" t="s">
        <v>75</v>
      </c>
      <c r="C194" s="51">
        <v>0</v>
      </c>
      <c r="D194" s="51">
        <f t="shared" si="58"/>
        <v>0</v>
      </c>
      <c r="E194" s="51">
        <v>0</v>
      </c>
      <c r="F194" s="51">
        <v>0</v>
      </c>
      <c r="G194" s="51">
        <v>0</v>
      </c>
      <c r="H194" s="52">
        <v>0</v>
      </c>
    </row>
    <row r="195" spans="1:8" ht="14.4">
      <c r="A195" s="45"/>
      <c r="B195" s="46" t="s">
        <v>76</v>
      </c>
      <c r="C195" s="47">
        <f>SUM(C196:C198)</f>
        <v>0</v>
      </c>
      <c r="D195" s="47">
        <f t="shared" ref="D195:H195" si="59">SUM(D196:D198)</f>
        <v>0</v>
      </c>
      <c r="E195" s="47">
        <f t="shared" si="59"/>
        <v>0</v>
      </c>
      <c r="F195" s="47">
        <f t="shared" si="59"/>
        <v>0</v>
      </c>
      <c r="G195" s="47">
        <f t="shared" si="59"/>
        <v>0</v>
      </c>
      <c r="H195" s="48">
        <f t="shared" si="59"/>
        <v>0</v>
      </c>
    </row>
    <row r="196" spans="1:8" ht="27.6" hidden="1">
      <c r="A196" s="73"/>
      <c r="B196" s="50" t="s">
        <v>77</v>
      </c>
      <c r="C196" s="51">
        <v>0</v>
      </c>
      <c r="D196" s="51">
        <f t="shared" ref="D196:D198" si="60">E196-C196</f>
        <v>0</v>
      </c>
      <c r="E196" s="51">
        <v>0</v>
      </c>
      <c r="F196" s="51">
        <v>0</v>
      </c>
      <c r="G196" s="51">
        <v>0</v>
      </c>
      <c r="H196" s="52">
        <v>0</v>
      </c>
    </row>
    <row r="197" spans="1:8" ht="25.95" customHeight="1">
      <c r="A197" s="69"/>
      <c r="B197" s="50" t="s">
        <v>78</v>
      </c>
      <c r="C197" s="51">
        <v>0</v>
      </c>
      <c r="D197" s="51">
        <f t="shared" si="60"/>
        <v>0</v>
      </c>
      <c r="E197" s="51">
        <v>0</v>
      </c>
      <c r="F197" s="51">
        <v>0</v>
      </c>
      <c r="G197" s="51">
        <v>0</v>
      </c>
      <c r="H197" s="52">
        <v>0</v>
      </c>
    </row>
    <row r="198" spans="1:8" ht="14.4">
      <c r="A198" s="74"/>
      <c r="B198" s="50" t="s">
        <v>79</v>
      </c>
      <c r="C198" s="51">
        <v>0</v>
      </c>
      <c r="D198" s="51">
        <f t="shared" si="60"/>
        <v>0</v>
      </c>
      <c r="E198" s="51">
        <v>0</v>
      </c>
      <c r="F198" s="51">
        <v>0</v>
      </c>
      <c r="G198" s="51">
        <v>0</v>
      </c>
      <c r="H198" s="52">
        <v>0</v>
      </c>
    </row>
    <row r="199" spans="1:8" ht="14.4">
      <c r="A199" s="45"/>
      <c r="B199" s="46" t="s">
        <v>80</v>
      </c>
      <c r="C199" s="47">
        <f>SUM(C200:C201)</f>
        <v>0</v>
      </c>
      <c r="D199" s="47">
        <f t="shared" ref="D199:H199" si="61">SUM(D200:D201)</f>
        <v>82703811</v>
      </c>
      <c r="E199" s="47">
        <f t="shared" si="61"/>
        <v>82703811</v>
      </c>
      <c r="F199" s="47">
        <f t="shared" si="61"/>
        <v>42297238</v>
      </c>
      <c r="G199" s="47">
        <f t="shared" si="61"/>
        <v>42297238</v>
      </c>
      <c r="H199" s="48">
        <f t="shared" si="61"/>
        <v>40406573</v>
      </c>
    </row>
    <row r="200" spans="1:8" ht="14.4">
      <c r="A200" s="69"/>
      <c r="B200" s="50" t="s">
        <v>81</v>
      </c>
      <c r="C200" s="51">
        <v>0</v>
      </c>
      <c r="D200" s="51">
        <f t="shared" ref="D200:D201" si="62">E200-C200</f>
        <v>82703811</v>
      </c>
      <c r="E200" s="51">
        <v>82703811</v>
      </c>
      <c r="F200" s="51">
        <v>42297238</v>
      </c>
      <c r="G200" s="51">
        <v>42297238</v>
      </c>
      <c r="H200" s="52">
        <v>40406573</v>
      </c>
    </row>
    <row r="201" spans="1:8" ht="14.4">
      <c r="A201" s="69"/>
      <c r="B201" s="50" t="s">
        <v>82</v>
      </c>
      <c r="C201" s="51">
        <v>0</v>
      </c>
      <c r="D201" s="51">
        <f t="shared" si="62"/>
        <v>0</v>
      </c>
      <c r="E201" s="51">
        <v>0</v>
      </c>
      <c r="F201" s="51">
        <v>0</v>
      </c>
      <c r="G201" s="51">
        <v>0</v>
      </c>
      <c r="H201" s="52">
        <v>0</v>
      </c>
    </row>
    <row r="202" spans="1:8" ht="14.4">
      <c r="A202" s="45"/>
      <c r="B202" s="46" t="s">
        <v>83</v>
      </c>
      <c r="C202" s="47">
        <f>SUM(C203:C207)</f>
        <v>146368932</v>
      </c>
      <c r="D202" s="47">
        <f t="shared" ref="D202:H202" si="63">SUM(D203:D207)</f>
        <v>10144370.360000014</v>
      </c>
      <c r="E202" s="47">
        <f t="shared" si="63"/>
        <v>156513302.36000001</v>
      </c>
      <c r="F202" s="47">
        <f t="shared" si="63"/>
        <v>84978815.359999999</v>
      </c>
      <c r="G202" s="47">
        <f t="shared" si="63"/>
        <v>84978815.359999999</v>
      </c>
      <c r="H202" s="48">
        <f t="shared" si="63"/>
        <v>71534487</v>
      </c>
    </row>
    <row r="203" spans="1:8" ht="27.6">
      <c r="A203" s="69"/>
      <c r="B203" s="50" t="s">
        <v>84</v>
      </c>
      <c r="C203" s="51">
        <v>146368932</v>
      </c>
      <c r="D203" s="51">
        <f t="shared" ref="D203:D207" si="64">E203-C203</f>
        <v>-1388687.6399999857</v>
      </c>
      <c r="E203" s="51">
        <v>144980244.36000001</v>
      </c>
      <c r="F203" s="51">
        <v>73445757.359999999</v>
      </c>
      <c r="G203" s="51">
        <v>73445757.359999999</v>
      </c>
      <c r="H203" s="52">
        <v>71534487</v>
      </c>
    </row>
    <row r="204" spans="1:8" ht="14.4">
      <c r="A204" s="69"/>
      <c r="B204" s="50" t="s">
        <v>85</v>
      </c>
      <c r="C204" s="51">
        <v>0</v>
      </c>
      <c r="D204" s="51">
        <f t="shared" si="64"/>
        <v>10383058</v>
      </c>
      <c r="E204" s="51">
        <v>10383058</v>
      </c>
      <c r="F204" s="51">
        <v>10383058</v>
      </c>
      <c r="G204" s="51">
        <v>10383058</v>
      </c>
      <c r="H204" s="52">
        <v>0</v>
      </c>
    </row>
    <row r="205" spans="1:8" ht="27.6">
      <c r="A205" s="69"/>
      <c r="B205" s="50" t="s">
        <v>86</v>
      </c>
      <c r="C205" s="51">
        <v>0</v>
      </c>
      <c r="D205" s="51">
        <f t="shared" si="64"/>
        <v>0</v>
      </c>
      <c r="E205" s="51">
        <v>0</v>
      </c>
      <c r="F205" s="51">
        <v>0</v>
      </c>
      <c r="G205" s="51">
        <v>0</v>
      </c>
      <c r="H205" s="52">
        <v>0</v>
      </c>
    </row>
    <row r="206" spans="1:8" ht="14.4">
      <c r="A206" s="69"/>
      <c r="B206" s="50" t="s">
        <v>87</v>
      </c>
      <c r="C206" s="51">
        <v>0</v>
      </c>
      <c r="D206" s="51">
        <f t="shared" si="64"/>
        <v>250000</v>
      </c>
      <c r="E206" s="51">
        <v>250000</v>
      </c>
      <c r="F206" s="51">
        <v>250000</v>
      </c>
      <c r="G206" s="51">
        <v>250000</v>
      </c>
      <c r="H206" s="52">
        <v>0</v>
      </c>
    </row>
    <row r="207" spans="1:8" ht="14.4">
      <c r="A207" s="69"/>
      <c r="B207" s="50" t="s">
        <v>88</v>
      </c>
      <c r="C207" s="51">
        <v>0</v>
      </c>
      <c r="D207" s="51">
        <f t="shared" si="64"/>
        <v>900000</v>
      </c>
      <c r="E207" s="51">
        <v>900000</v>
      </c>
      <c r="F207" s="51">
        <v>900000</v>
      </c>
      <c r="G207" s="51">
        <v>900000</v>
      </c>
      <c r="H207" s="52">
        <v>0</v>
      </c>
    </row>
    <row r="208" spans="1:8" ht="14.4">
      <c r="A208" s="45"/>
      <c r="B208" s="46" t="s">
        <v>89</v>
      </c>
      <c r="C208" s="47">
        <f t="shared" ref="C208:H208" si="65">SUM(C209:C211)</f>
        <v>0</v>
      </c>
      <c r="D208" s="47">
        <f t="shared" si="65"/>
        <v>0</v>
      </c>
      <c r="E208" s="47">
        <f t="shared" si="65"/>
        <v>0</v>
      </c>
      <c r="F208" s="47">
        <f t="shared" si="65"/>
        <v>0</v>
      </c>
      <c r="G208" s="47">
        <f t="shared" si="65"/>
        <v>0</v>
      </c>
      <c r="H208" s="48">
        <f t="shared" si="65"/>
        <v>0</v>
      </c>
    </row>
    <row r="209" spans="1:8" ht="27.6" hidden="1">
      <c r="A209" s="69"/>
      <c r="B209" s="50" t="s">
        <v>90</v>
      </c>
      <c r="C209" s="51">
        <v>0</v>
      </c>
      <c r="D209" s="51">
        <f t="shared" ref="D209:D211" si="66">E209-C209</f>
        <v>0</v>
      </c>
      <c r="E209" s="51">
        <v>0</v>
      </c>
      <c r="F209" s="51">
        <v>0</v>
      </c>
      <c r="G209" s="51">
        <v>0</v>
      </c>
      <c r="H209" s="52">
        <v>0</v>
      </c>
    </row>
    <row r="210" spans="1:8" ht="27.6" hidden="1">
      <c r="A210" s="69"/>
      <c r="B210" s="50" t="s">
        <v>91</v>
      </c>
      <c r="C210" s="51">
        <v>0</v>
      </c>
      <c r="D210" s="51">
        <f t="shared" si="66"/>
        <v>0</v>
      </c>
      <c r="E210" s="51">
        <v>0</v>
      </c>
      <c r="F210" s="51">
        <v>0</v>
      </c>
      <c r="G210" s="51">
        <v>0</v>
      </c>
      <c r="H210" s="52">
        <v>0</v>
      </c>
    </row>
    <row r="211" spans="1:8" ht="27.6" hidden="1">
      <c r="A211" s="69"/>
      <c r="B211" s="50" t="s">
        <v>92</v>
      </c>
      <c r="C211" s="51">
        <v>0</v>
      </c>
      <c r="D211" s="51">
        <f t="shared" si="66"/>
        <v>0</v>
      </c>
      <c r="E211" s="51">
        <v>0</v>
      </c>
      <c r="F211" s="51">
        <v>0</v>
      </c>
      <c r="G211" s="51">
        <v>0</v>
      </c>
      <c r="H211" s="52">
        <v>0</v>
      </c>
    </row>
    <row r="212" spans="1:8" ht="14.4">
      <c r="A212" s="45"/>
      <c r="B212" s="46" t="s">
        <v>93</v>
      </c>
      <c r="C212" s="47">
        <f>SUM(C213:C214)</f>
        <v>4635557</v>
      </c>
      <c r="D212" s="47">
        <f t="shared" ref="D212:H212" si="67">SUM(D213:D214)</f>
        <v>-1036733.7999999998</v>
      </c>
      <c r="E212" s="47">
        <f t="shared" si="67"/>
        <v>3598823.2</v>
      </c>
      <c r="F212" s="47">
        <f t="shared" si="67"/>
        <v>2309600</v>
      </c>
      <c r="G212" s="47">
        <f t="shared" si="67"/>
        <v>2309600</v>
      </c>
      <c r="H212" s="48">
        <f t="shared" si="67"/>
        <v>1289223.2</v>
      </c>
    </row>
    <row r="213" spans="1:8" ht="27.6">
      <c r="A213" s="74"/>
      <c r="B213" s="50" t="s">
        <v>94</v>
      </c>
      <c r="C213" s="51">
        <v>0</v>
      </c>
      <c r="D213" s="51">
        <f t="shared" ref="D213:D214" si="68">E213-C213</f>
        <v>275500</v>
      </c>
      <c r="E213" s="51">
        <v>275500</v>
      </c>
      <c r="F213" s="51">
        <v>275500</v>
      </c>
      <c r="G213" s="51">
        <v>275500</v>
      </c>
      <c r="H213" s="52">
        <v>0</v>
      </c>
    </row>
    <row r="214" spans="1:8" ht="27.6">
      <c r="A214" s="74"/>
      <c r="B214" s="50" t="s">
        <v>95</v>
      </c>
      <c r="C214" s="51">
        <v>4635557</v>
      </c>
      <c r="D214" s="51">
        <f t="shared" si="68"/>
        <v>-1312233.7999999998</v>
      </c>
      <c r="E214" s="51">
        <v>3323323.2</v>
      </c>
      <c r="F214" s="51">
        <v>2034100</v>
      </c>
      <c r="G214" s="51">
        <v>2034100</v>
      </c>
      <c r="H214" s="52">
        <v>1289223.2</v>
      </c>
    </row>
    <row r="215" spans="1:8" ht="14.4">
      <c r="A215" s="45"/>
      <c r="B215" s="42" t="s">
        <v>96</v>
      </c>
      <c r="C215" s="43">
        <v>0</v>
      </c>
      <c r="D215" s="43">
        <v>0</v>
      </c>
      <c r="E215" s="43">
        <v>0</v>
      </c>
      <c r="F215" s="43">
        <v>0</v>
      </c>
      <c r="G215" s="43">
        <v>0</v>
      </c>
      <c r="H215" s="44">
        <v>0</v>
      </c>
    </row>
    <row r="216" spans="1:8" ht="27.6">
      <c r="A216" s="45"/>
      <c r="B216" s="39" t="s">
        <v>97</v>
      </c>
      <c r="C216" s="40">
        <f>C217+C222</f>
        <v>0</v>
      </c>
      <c r="D216" s="40">
        <f t="shared" ref="D216:H216" si="69">D217+D222</f>
        <v>0</v>
      </c>
      <c r="E216" s="40">
        <f t="shared" si="69"/>
        <v>0</v>
      </c>
      <c r="F216" s="40">
        <f t="shared" si="69"/>
        <v>0</v>
      </c>
      <c r="G216" s="40">
        <f t="shared" si="69"/>
        <v>0</v>
      </c>
      <c r="H216" s="41">
        <f t="shared" si="69"/>
        <v>0</v>
      </c>
    </row>
    <row r="217" spans="1:8" ht="27.6">
      <c r="A217" s="45"/>
      <c r="B217" s="42" t="s">
        <v>98</v>
      </c>
      <c r="C217" s="43">
        <f>C218</f>
        <v>0</v>
      </c>
      <c r="D217" s="43">
        <f t="shared" ref="D217:H217" si="70">D218</f>
        <v>0</v>
      </c>
      <c r="E217" s="43">
        <f t="shared" si="70"/>
        <v>0</v>
      </c>
      <c r="F217" s="43">
        <f t="shared" si="70"/>
        <v>0</v>
      </c>
      <c r="G217" s="43">
        <f t="shared" si="70"/>
        <v>0</v>
      </c>
      <c r="H217" s="44">
        <f t="shared" si="70"/>
        <v>0</v>
      </c>
    </row>
    <row r="218" spans="1:8" ht="14.4">
      <c r="A218" s="45"/>
      <c r="B218" s="46" t="s">
        <v>126</v>
      </c>
      <c r="C218" s="47">
        <f t="shared" ref="C218:H218" si="71">SUM(C219:C221)</f>
        <v>0</v>
      </c>
      <c r="D218" s="47">
        <f t="shared" si="71"/>
        <v>0</v>
      </c>
      <c r="E218" s="47">
        <f t="shared" si="71"/>
        <v>0</v>
      </c>
      <c r="F218" s="47">
        <f t="shared" si="71"/>
        <v>0</v>
      </c>
      <c r="G218" s="47">
        <f t="shared" si="71"/>
        <v>0</v>
      </c>
      <c r="H218" s="48">
        <f t="shared" si="71"/>
        <v>0</v>
      </c>
    </row>
    <row r="219" spans="1:8" ht="27.6" hidden="1">
      <c r="A219" s="69"/>
      <c r="B219" s="50" t="s">
        <v>100</v>
      </c>
      <c r="C219" s="51">
        <v>0</v>
      </c>
      <c r="D219" s="51">
        <f t="shared" ref="D219:D221" si="72">E219-C219</f>
        <v>0</v>
      </c>
      <c r="E219" s="51">
        <v>0</v>
      </c>
      <c r="F219" s="51">
        <v>0</v>
      </c>
      <c r="G219" s="51">
        <v>0</v>
      </c>
      <c r="H219" s="52">
        <v>0</v>
      </c>
    </row>
    <row r="220" spans="1:8" ht="14.4" hidden="1">
      <c r="A220" s="73"/>
      <c r="B220" s="50" t="s">
        <v>101</v>
      </c>
      <c r="C220" s="51">
        <v>0</v>
      </c>
      <c r="D220" s="51">
        <f t="shared" si="72"/>
        <v>0</v>
      </c>
      <c r="E220" s="51">
        <v>0</v>
      </c>
      <c r="F220" s="51">
        <v>0</v>
      </c>
      <c r="G220" s="51">
        <v>0</v>
      </c>
      <c r="H220" s="52">
        <v>0</v>
      </c>
    </row>
    <row r="221" spans="1:8" ht="14.4" hidden="1">
      <c r="A221" s="69"/>
      <c r="B221" s="50" t="s">
        <v>102</v>
      </c>
      <c r="C221" s="51">
        <v>0</v>
      </c>
      <c r="D221" s="51">
        <f t="shared" si="72"/>
        <v>0</v>
      </c>
      <c r="E221" s="51">
        <v>0</v>
      </c>
      <c r="F221" s="51">
        <v>0</v>
      </c>
      <c r="G221" s="51">
        <v>0</v>
      </c>
      <c r="H221" s="52">
        <v>0</v>
      </c>
    </row>
    <row r="222" spans="1:8" s="35" customFormat="1" ht="27.6">
      <c r="A222" s="45"/>
      <c r="B222" s="42" t="s">
        <v>103</v>
      </c>
      <c r="C222" s="43">
        <v>0</v>
      </c>
      <c r="D222" s="43">
        <v>0</v>
      </c>
      <c r="E222" s="43">
        <v>0</v>
      </c>
      <c r="F222" s="43">
        <v>0</v>
      </c>
      <c r="G222" s="43">
        <v>0</v>
      </c>
      <c r="H222" s="44">
        <v>0</v>
      </c>
    </row>
    <row r="223" spans="1:8" ht="14.4">
      <c r="A223" s="45"/>
      <c r="B223" s="36" t="s">
        <v>104</v>
      </c>
      <c r="C223" s="37">
        <f>C224+C225+C229</f>
        <v>0</v>
      </c>
      <c r="D223" s="37">
        <f t="shared" ref="D223:H223" si="73">D224+D225+D229</f>
        <v>0</v>
      </c>
      <c r="E223" s="37">
        <f t="shared" si="73"/>
        <v>0</v>
      </c>
      <c r="F223" s="37">
        <f t="shared" si="73"/>
        <v>0</v>
      </c>
      <c r="G223" s="37">
        <f t="shared" si="73"/>
        <v>0</v>
      </c>
      <c r="H223" s="38">
        <f t="shared" si="73"/>
        <v>0</v>
      </c>
    </row>
    <row r="224" spans="1:8" ht="27.6">
      <c r="A224" s="45"/>
      <c r="B224" s="39" t="s">
        <v>105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1">
        <v>0</v>
      </c>
    </row>
    <row r="225" spans="1:8" s="35" customFormat="1" ht="27.6">
      <c r="A225" s="45"/>
      <c r="B225" s="39" t="s">
        <v>106</v>
      </c>
      <c r="C225" s="40">
        <f>C226</f>
        <v>0</v>
      </c>
      <c r="D225" s="40">
        <f t="shared" ref="D225:H226" si="74">D226</f>
        <v>0</v>
      </c>
      <c r="E225" s="40">
        <f t="shared" si="74"/>
        <v>0</v>
      </c>
      <c r="F225" s="40">
        <f t="shared" si="74"/>
        <v>0</v>
      </c>
      <c r="G225" s="40">
        <f t="shared" si="74"/>
        <v>0</v>
      </c>
      <c r="H225" s="41">
        <f t="shared" si="74"/>
        <v>0</v>
      </c>
    </row>
    <row r="226" spans="1:8" ht="27.6">
      <c r="A226" s="45"/>
      <c r="B226" s="42" t="s">
        <v>107</v>
      </c>
      <c r="C226" s="43">
        <f>C227</f>
        <v>0</v>
      </c>
      <c r="D226" s="43">
        <f>D227</f>
        <v>0</v>
      </c>
      <c r="E226" s="43">
        <f t="shared" si="74"/>
        <v>0</v>
      </c>
      <c r="F226" s="43">
        <f t="shared" si="74"/>
        <v>0</v>
      </c>
      <c r="G226" s="43">
        <f t="shared" si="74"/>
        <v>0</v>
      </c>
      <c r="H226" s="44">
        <f t="shared" si="74"/>
        <v>0</v>
      </c>
    </row>
    <row r="227" spans="1:8" ht="14.4">
      <c r="A227" s="69"/>
      <c r="B227" s="46" t="s">
        <v>108</v>
      </c>
      <c r="C227" s="47">
        <f t="shared" ref="C227:F227" si="75">C228</f>
        <v>0</v>
      </c>
      <c r="D227" s="47">
        <f t="shared" si="75"/>
        <v>0</v>
      </c>
      <c r="E227" s="47">
        <f>E228</f>
        <v>0</v>
      </c>
      <c r="F227" s="47">
        <f t="shared" si="75"/>
        <v>0</v>
      </c>
      <c r="G227" s="47">
        <f>G228</f>
        <v>0</v>
      </c>
      <c r="H227" s="48">
        <f>H228</f>
        <v>0</v>
      </c>
    </row>
    <row r="228" spans="1:8" ht="27.6">
      <c r="A228" s="71"/>
      <c r="B228" s="50" t="s">
        <v>109</v>
      </c>
      <c r="C228" s="51">
        <v>0</v>
      </c>
      <c r="D228" s="51">
        <f t="shared" ref="D228" si="76">E228-C228</f>
        <v>0</v>
      </c>
      <c r="E228" s="51">
        <v>0</v>
      </c>
      <c r="F228" s="51">
        <v>0</v>
      </c>
      <c r="G228" s="51">
        <v>0</v>
      </c>
      <c r="H228" s="52">
        <v>0</v>
      </c>
    </row>
    <row r="229" spans="1:8" s="35" customFormat="1" ht="27.6">
      <c r="A229" s="45"/>
      <c r="B229" s="39" t="s">
        <v>110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1">
        <v>0</v>
      </c>
    </row>
    <row r="230" spans="1:8" ht="14.4">
      <c r="A230" s="45"/>
      <c r="B230" s="31" t="s">
        <v>111</v>
      </c>
      <c r="C230" s="32">
        <f>C231</f>
        <v>1980783724</v>
      </c>
      <c r="D230" s="33">
        <f t="shared" ref="D230:H231" si="77">D231</f>
        <v>9391792.450000003</v>
      </c>
      <c r="E230" s="33">
        <f t="shared" si="77"/>
        <v>1990175516.45</v>
      </c>
      <c r="F230" s="33">
        <f t="shared" si="77"/>
        <v>1074517007.45</v>
      </c>
      <c r="G230" s="33">
        <f t="shared" si="77"/>
        <v>1074517007.45</v>
      </c>
      <c r="H230" s="34">
        <f t="shared" si="77"/>
        <v>915658509</v>
      </c>
    </row>
    <row r="231" spans="1:8" ht="14.4">
      <c r="A231" s="45"/>
      <c r="B231" s="36" t="s">
        <v>127</v>
      </c>
      <c r="C231" s="37">
        <f>C232</f>
        <v>1980783724</v>
      </c>
      <c r="D231" s="37">
        <f t="shared" si="77"/>
        <v>9391792.450000003</v>
      </c>
      <c r="E231" s="37">
        <f t="shared" si="77"/>
        <v>1990175516.45</v>
      </c>
      <c r="F231" s="37">
        <f t="shared" si="77"/>
        <v>1074517007.45</v>
      </c>
      <c r="G231" s="37">
        <f t="shared" si="77"/>
        <v>1074517007.45</v>
      </c>
      <c r="H231" s="38">
        <f t="shared" si="77"/>
        <v>915658509</v>
      </c>
    </row>
    <row r="232" spans="1:8" ht="14.4">
      <c r="A232" s="45"/>
      <c r="B232" s="39" t="s">
        <v>128</v>
      </c>
      <c r="C232" s="40">
        <f>C233+C246</f>
        <v>1980783724</v>
      </c>
      <c r="D232" s="40">
        <f t="shared" ref="D232:H232" si="78">D233+D246</f>
        <v>9391792.450000003</v>
      </c>
      <c r="E232" s="40">
        <f t="shared" si="78"/>
        <v>1990175516.45</v>
      </c>
      <c r="F232" s="40">
        <f t="shared" si="78"/>
        <v>1074517007.45</v>
      </c>
      <c r="G232" s="40">
        <f t="shared" si="78"/>
        <v>1074517007.45</v>
      </c>
      <c r="H232" s="41">
        <f t="shared" si="78"/>
        <v>915658509</v>
      </c>
    </row>
    <row r="233" spans="1:8" ht="14.4">
      <c r="A233" s="45"/>
      <c r="B233" s="42" t="s">
        <v>129</v>
      </c>
      <c r="C233" s="43">
        <f>C234</f>
        <v>1980783724</v>
      </c>
      <c r="D233" s="43">
        <f t="shared" ref="D233:H233" si="79">D234</f>
        <v>9391792.450000003</v>
      </c>
      <c r="E233" s="43">
        <f t="shared" si="79"/>
        <v>1990175516.45</v>
      </c>
      <c r="F233" s="43">
        <f t="shared" si="79"/>
        <v>1074517007.45</v>
      </c>
      <c r="G233" s="43">
        <f t="shared" si="79"/>
        <v>1074517007.45</v>
      </c>
      <c r="H233" s="44">
        <f t="shared" si="79"/>
        <v>915658509</v>
      </c>
    </row>
    <row r="234" spans="1:8" ht="14.4">
      <c r="A234" s="45"/>
      <c r="B234" s="46" t="s">
        <v>112</v>
      </c>
      <c r="C234" s="47">
        <f>SUM(C235:C245)</f>
        <v>1980783724</v>
      </c>
      <c r="D234" s="47">
        <f t="shared" ref="D234:H234" si="80">SUM(D235:D245)</f>
        <v>9391792.450000003</v>
      </c>
      <c r="E234" s="47">
        <f t="shared" si="80"/>
        <v>1990175516.45</v>
      </c>
      <c r="F234" s="47">
        <f t="shared" si="80"/>
        <v>1074517007.45</v>
      </c>
      <c r="G234" s="47">
        <f t="shared" si="80"/>
        <v>1074517007.45</v>
      </c>
      <c r="H234" s="48">
        <f t="shared" si="80"/>
        <v>915658509</v>
      </c>
    </row>
    <row r="235" spans="1:8" ht="14.4">
      <c r="A235" s="69"/>
      <c r="B235" s="50" t="s">
        <v>113</v>
      </c>
      <c r="C235" s="51">
        <v>87952975</v>
      </c>
      <c r="D235" s="51">
        <f t="shared" ref="D235:D245" si="81">E235-C235</f>
        <v>337654</v>
      </c>
      <c r="E235" s="51">
        <v>88290629</v>
      </c>
      <c r="F235" s="51">
        <v>46082420</v>
      </c>
      <c r="G235" s="51">
        <v>46082420</v>
      </c>
      <c r="H235" s="52">
        <v>42208209</v>
      </c>
    </row>
    <row r="236" spans="1:8" ht="14.4">
      <c r="A236" s="69"/>
      <c r="B236" s="50" t="s">
        <v>114</v>
      </c>
      <c r="C236" s="51">
        <v>260662403</v>
      </c>
      <c r="D236" s="51">
        <f t="shared" si="81"/>
        <v>1159012</v>
      </c>
      <c r="E236" s="51">
        <v>261821415</v>
      </c>
      <c r="F236" s="51">
        <v>150570864</v>
      </c>
      <c r="G236" s="51">
        <v>150570864</v>
      </c>
      <c r="H236" s="52">
        <v>111250551</v>
      </c>
    </row>
    <row r="237" spans="1:8" ht="14.4">
      <c r="A237" s="69"/>
      <c r="B237" s="50" t="s">
        <v>115</v>
      </c>
      <c r="C237" s="51">
        <v>26288906</v>
      </c>
      <c r="D237" s="51">
        <f t="shared" si="81"/>
        <v>-36661</v>
      </c>
      <c r="E237" s="51">
        <v>26252245</v>
      </c>
      <c r="F237" s="51">
        <v>14195892</v>
      </c>
      <c r="G237" s="51">
        <v>14195892</v>
      </c>
      <c r="H237" s="52">
        <v>12056353</v>
      </c>
    </row>
    <row r="238" spans="1:8" ht="14.4">
      <c r="A238" s="69"/>
      <c r="B238" s="50" t="s">
        <v>116</v>
      </c>
      <c r="C238" s="51">
        <v>353816896</v>
      </c>
      <c r="D238" s="51">
        <f t="shared" si="81"/>
        <v>2077821.25</v>
      </c>
      <c r="E238" s="51">
        <v>355894717.25</v>
      </c>
      <c r="F238" s="51">
        <v>195659842.25</v>
      </c>
      <c r="G238" s="51">
        <v>195659842.25</v>
      </c>
      <c r="H238" s="52">
        <v>160234875</v>
      </c>
    </row>
    <row r="239" spans="1:8" ht="14.4">
      <c r="A239" s="69"/>
      <c r="B239" s="50" t="s">
        <v>117</v>
      </c>
      <c r="C239" s="51">
        <v>686188583</v>
      </c>
      <c r="D239" s="51">
        <f t="shared" si="81"/>
        <v>3630805</v>
      </c>
      <c r="E239" s="51">
        <v>689819388</v>
      </c>
      <c r="F239" s="51">
        <v>355857656</v>
      </c>
      <c r="G239" s="51">
        <v>355857656</v>
      </c>
      <c r="H239" s="52">
        <v>333961732</v>
      </c>
    </row>
    <row r="240" spans="1:8" ht="14.4">
      <c r="A240" s="69"/>
      <c r="B240" s="50" t="s">
        <v>118</v>
      </c>
      <c r="C240" s="51">
        <v>121322489</v>
      </c>
      <c r="D240" s="51">
        <f t="shared" si="81"/>
        <v>447014</v>
      </c>
      <c r="E240" s="51">
        <v>121769503</v>
      </c>
      <c r="F240" s="51">
        <v>70069512</v>
      </c>
      <c r="G240" s="51">
        <v>70069512</v>
      </c>
      <c r="H240" s="52">
        <v>51699991</v>
      </c>
    </row>
    <row r="241" spans="1:8" ht="14.4">
      <c r="A241" s="69"/>
      <c r="B241" s="50" t="s">
        <v>119</v>
      </c>
      <c r="C241" s="51">
        <v>68131308</v>
      </c>
      <c r="D241" s="51">
        <f t="shared" si="81"/>
        <v>107430</v>
      </c>
      <c r="E241" s="51">
        <v>68238738</v>
      </c>
      <c r="F241" s="51">
        <v>38769594</v>
      </c>
      <c r="G241" s="51">
        <v>38769594</v>
      </c>
      <c r="H241" s="52">
        <v>29469144</v>
      </c>
    </row>
    <row r="242" spans="1:8" ht="14.4">
      <c r="A242" s="69"/>
      <c r="B242" s="50" t="s">
        <v>120</v>
      </c>
      <c r="C242" s="51">
        <v>210987424</v>
      </c>
      <c r="D242" s="51">
        <f t="shared" si="81"/>
        <v>1179445</v>
      </c>
      <c r="E242" s="51">
        <v>212166869</v>
      </c>
      <c r="F242" s="51">
        <v>110573959</v>
      </c>
      <c r="G242" s="51">
        <v>110573959</v>
      </c>
      <c r="H242" s="52">
        <v>101592910</v>
      </c>
    </row>
    <row r="243" spans="1:8" ht="14.4">
      <c r="A243" s="69"/>
      <c r="B243" s="50" t="s">
        <v>121</v>
      </c>
      <c r="C243" s="51">
        <v>53907371</v>
      </c>
      <c r="D243" s="51">
        <f t="shared" si="81"/>
        <v>675010.20000000298</v>
      </c>
      <c r="E243" s="51">
        <v>54582381.200000003</v>
      </c>
      <c r="F243" s="51">
        <v>30350762.199999999</v>
      </c>
      <c r="G243" s="51">
        <v>30350762.199999999</v>
      </c>
      <c r="H243" s="52">
        <v>24231619</v>
      </c>
    </row>
    <row r="244" spans="1:8" ht="14.4">
      <c r="A244" s="69"/>
      <c r="B244" s="50" t="s">
        <v>122</v>
      </c>
      <c r="C244" s="51">
        <v>92523276</v>
      </c>
      <c r="D244" s="51">
        <f t="shared" si="81"/>
        <v>-242563</v>
      </c>
      <c r="E244" s="51">
        <v>92280713</v>
      </c>
      <c r="F244" s="51">
        <v>52247862</v>
      </c>
      <c r="G244" s="51">
        <v>52247862</v>
      </c>
      <c r="H244" s="52">
        <v>40032851</v>
      </c>
    </row>
    <row r="245" spans="1:8" ht="14.4">
      <c r="A245" s="69"/>
      <c r="B245" s="50" t="s">
        <v>123</v>
      </c>
      <c r="C245" s="51">
        <v>19002093</v>
      </c>
      <c r="D245" s="51">
        <f t="shared" si="81"/>
        <v>56825</v>
      </c>
      <c r="E245" s="51">
        <v>19058918</v>
      </c>
      <c r="F245" s="51">
        <v>10138644</v>
      </c>
      <c r="G245" s="51">
        <v>10138644</v>
      </c>
      <c r="H245" s="52">
        <v>8920274</v>
      </c>
    </row>
    <row r="246" spans="1:8" ht="27.6">
      <c r="A246" s="45"/>
      <c r="B246" s="42" t="s">
        <v>50</v>
      </c>
      <c r="C246" s="43">
        <f>C247</f>
        <v>0</v>
      </c>
      <c r="D246" s="43">
        <f t="shared" ref="D246:H246" si="82">D247</f>
        <v>0</v>
      </c>
      <c r="E246" s="43">
        <f t="shared" si="82"/>
        <v>0</v>
      </c>
      <c r="F246" s="43">
        <f t="shared" si="82"/>
        <v>0</v>
      </c>
      <c r="G246" s="43">
        <f t="shared" si="82"/>
        <v>0</v>
      </c>
      <c r="H246" s="44">
        <f t="shared" si="82"/>
        <v>0</v>
      </c>
    </row>
    <row r="247" spans="1:8" ht="14.4">
      <c r="A247" s="69"/>
      <c r="B247" s="50" t="s">
        <v>124</v>
      </c>
      <c r="C247" s="51">
        <v>0</v>
      </c>
      <c r="D247" s="51">
        <f t="shared" ref="D247" si="83">E247-C247</f>
        <v>0</v>
      </c>
      <c r="E247" s="51">
        <v>0</v>
      </c>
      <c r="F247" s="51">
        <v>0</v>
      </c>
      <c r="G247" s="51">
        <v>0</v>
      </c>
      <c r="H247" s="52">
        <v>0</v>
      </c>
    </row>
    <row r="248" spans="1:8" ht="14.4">
      <c r="A248" s="45"/>
      <c r="B248" s="63" t="s">
        <v>130</v>
      </c>
      <c r="C248" s="64">
        <f t="shared" ref="C248:H248" si="84">C13+C131</f>
        <v>33860864890</v>
      </c>
      <c r="D248" s="64">
        <f t="shared" si="84"/>
        <v>5777003012.1799994</v>
      </c>
      <c r="E248" s="64">
        <f t="shared" si="84"/>
        <v>39637867902.18</v>
      </c>
      <c r="F248" s="64">
        <f t="shared" si="84"/>
        <v>16882606436.719997</v>
      </c>
      <c r="G248" s="64">
        <f t="shared" si="84"/>
        <v>14940386593.269999</v>
      </c>
      <c r="H248" s="65">
        <f t="shared" si="84"/>
        <v>22755261465.459999</v>
      </c>
    </row>
    <row r="249" spans="1:8" ht="14.4">
      <c r="A249" s="69"/>
      <c r="B249" s="66" t="s">
        <v>131</v>
      </c>
      <c r="C249" s="66"/>
      <c r="D249" s="66"/>
      <c r="E249" s="66"/>
      <c r="F249" s="66"/>
      <c r="G249" s="66"/>
      <c r="H249" s="66"/>
    </row>
  </sheetData>
  <mergeCells count="9">
    <mergeCell ref="B249:H249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74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2021-07-06T16:40:38Z</dcterms:created>
  <dcterms:modified xsi:type="dcterms:W3CDTF">2021-07-06T16:41:36Z</dcterms:modified>
</cp:coreProperties>
</file>